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AT NORDIC▼\2024~2025_R06年度(中越・全日本)▼\20250301~02_◇十日町ｶｯﾌﾟ\00_HP掲載用データ\20250202_要項・ｴﾝﾄﾘｰｼｰﾄ\"/>
    </mc:Choice>
  </mc:AlternateContent>
  <xr:revisionPtr revIDLastSave="0" documentId="13_ncr:1_{632F16E8-7ABC-477B-AD41-7F335EBD759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競技申込書" sheetId="5" r:id="rId1"/>
    <sheet name="参加料計算" sheetId="9" state="hidden" r:id="rId2"/>
  </sheets>
  <definedNames>
    <definedName name="Jr.CC女子">参加料計算!$A$10:$A$15</definedName>
    <definedName name="Jr.CC男子">参加料計算!$A$4:$A$9</definedName>
    <definedName name="_xlnm.Print_Area" localSheetId="0">競技申込書!$A$2:$AH$61</definedName>
    <definedName name="_xlnm.Print_Titles" localSheetId="0">競技申込書!$13:$13</definedName>
    <definedName name="ローラー女子">参加料計算!$A$28:$A$32</definedName>
    <definedName name="ローラー男子">参加料計算!$A$23:$A$27</definedName>
    <definedName name="参加料表示">IF(競技申込書!$S$2="",競技申込書!$AJ$1,IF(競技申込書!$S$2=参加料計算!$A$1,参加料計算!$A$3:$D$16,IF(競技申込書!$S$2=参加料計算!$F$1,参加料計算!$F$3:$I$16,IF(競技申込書!$S$2=参加料計算!$K$1,参加料計算!$L$3:$O$11,参加料計算!$A$22:$D$33))))</definedName>
    <definedName name="市民女子">参加料計算!$F$10:$F$15</definedName>
    <definedName name="市民男子">参加料計算!$F$4:$F$9</definedName>
    <definedName name="十日町カップクロスカントリースキー大会">参加料計算!$K$4:$K$23</definedName>
    <definedName name="十日町カップローラースキー大会">参加料計算!$A$23:$A$32</definedName>
    <definedName name="十日町カップ女子1">参加料計算!$K$10:$K$15</definedName>
    <definedName name="十日町カップ女子2">参加料計算!$K$22:$K$27</definedName>
    <definedName name="十日町カップ男子1">参加料計算!$K$4:$K$9</definedName>
    <definedName name="十日町カップ男子2">参加料計算!$K$16:$K$21</definedName>
    <definedName name="十日町市民スキー選手権大会">参加料計算!$F$4:$F$15</definedName>
    <definedName name="大会名">参加料計算!$Q$3:$Q$6</definedName>
    <definedName name="中越地区ジュニアクロスカントリースキー大会">参加料計算!$A$4:$A$15</definedName>
  </definedNames>
  <calcPr calcId="191029"/>
</workbook>
</file>

<file path=xl/calcChain.xml><?xml version="1.0" encoding="utf-8"?>
<calcChain xmlns="http://schemas.openxmlformats.org/spreadsheetml/2006/main">
  <c r="N10" i="9" l="1"/>
  <c r="O10" i="9" s="1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4" i="5"/>
  <c r="N9" i="9"/>
  <c r="N8" i="9"/>
  <c r="O8" i="9" s="1"/>
  <c r="N7" i="9"/>
  <c r="N6" i="9"/>
  <c r="N5" i="9"/>
  <c r="N4" i="9"/>
  <c r="Q3" i="9" l="1"/>
  <c r="Q4" i="9"/>
  <c r="Q5" i="9"/>
  <c r="U47" i="5" s="1"/>
  <c r="Q6" i="9"/>
  <c r="AI14" i="5" l="1"/>
  <c r="AI15" i="5"/>
  <c r="AI31" i="5"/>
  <c r="AI16" i="5"/>
  <c r="AI39" i="5"/>
  <c r="AI38" i="5"/>
  <c r="AI27" i="5"/>
  <c r="AI43" i="5"/>
  <c r="AI35" i="5"/>
  <c r="AI23" i="5"/>
  <c r="AI42" i="5"/>
  <c r="AI34" i="5"/>
  <c r="AI19" i="5"/>
  <c r="AI17" i="5"/>
  <c r="AI30" i="5"/>
  <c r="AI26" i="5"/>
  <c r="AI22" i="5"/>
  <c r="AI18" i="5"/>
  <c r="AI41" i="5"/>
  <c r="AI37" i="5"/>
  <c r="AI33" i="5"/>
  <c r="AI29" i="5"/>
  <c r="AI25" i="5"/>
  <c r="AI21" i="5"/>
  <c r="AI40" i="5"/>
  <c r="AI36" i="5"/>
  <c r="AI32" i="5"/>
  <c r="AI28" i="5"/>
  <c r="AI24" i="5"/>
  <c r="AI20" i="5"/>
  <c r="E44" i="5" l="1"/>
  <c r="AD44" i="5"/>
  <c r="C4" i="9" l="1"/>
  <c r="D4" i="9" s="1"/>
  <c r="H4" i="9"/>
  <c r="I4" i="9" s="1"/>
  <c r="O4" i="9"/>
  <c r="C5" i="9"/>
  <c r="D5" i="9" s="1"/>
  <c r="H5" i="9"/>
  <c r="I5" i="9" s="1"/>
  <c r="C6" i="9"/>
  <c r="D6" i="9" s="1"/>
  <c r="H6" i="9"/>
  <c r="I6" i="9" s="1"/>
  <c r="C7" i="9"/>
  <c r="D7" i="9" s="1"/>
  <c r="H7" i="9"/>
  <c r="I7" i="9" s="1"/>
  <c r="C8" i="9"/>
  <c r="D8" i="9" s="1"/>
  <c r="H8" i="9"/>
  <c r="I8" i="9" s="1"/>
  <c r="O6" i="9"/>
  <c r="C9" i="9"/>
  <c r="D9" i="9" s="1"/>
  <c r="H9" i="9"/>
  <c r="I9" i="9" s="1"/>
  <c r="O7" i="9"/>
  <c r="C10" i="9"/>
  <c r="D10" i="9" s="1"/>
  <c r="H10" i="9"/>
  <c r="I10" i="9" s="1"/>
  <c r="C11" i="9"/>
  <c r="D11" i="9" s="1"/>
  <c r="H11" i="9"/>
  <c r="I11" i="9" s="1"/>
  <c r="C12" i="9"/>
  <c r="D12" i="9" s="1"/>
  <c r="H12" i="9"/>
  <c r="I12" i="9" s="1"/>
  <c r="C13" i="9"/>
  <c r="D13" i="9" s="1"/>
  <c r="H13" i="9"/>
  <c r="I13" i="9" s="1"/>
  <c r="O9" i="9"/>
  <c r="C14" i="9"/>
  <c r="D14" i="9" s="1"/>
  <c r="H14" i="9"/>
  <c r="I14" i="9" s="1"/>
  <c r="C15" i="9"/>
  <c r="D15" i="9" s="1"/>
  <c r="H15" i="9"/>
  <c r="I15" i="9" s="1"/>
  <c r="C23" i="9"/>
  <c r="D23" i="9" s="1"/>
  <c r="C24" i="9"/>
  <c r="D24" i="9" s="1"/>
  <c r="C25" i="9"/>
  <c r="D25" i="9" s="1"/>
  <c r="C26" i="9"/>
  <c r="D26" i="9" s="1"/>
  <c r="C27" i="9"/>
  <c r="D27" i="9" s="1"/>
  <c r="C28" i="9"/>
  <c r="D28" i="9" s="1"/>
  <c r="C29" i="9"/>
  <c r="D29" i="9" s="1"/>
  <c r="C30" i="9"/>
  <c r="D30" i="9" s="1"/>
  <c r="C31" i="9"/>
  <c r="D31" i="9" s="1"/>
  <c r="C32" i="9"/>
  <c r="D32" i="9" s="1"/>
  <c r="AD45" i="5"/>
  <c r="AD58" i="5"/>
  <c r="O5" i="9" l="1"/>
  <c r="O11" i="9" s="1"/>
  <c r="N11" i="9"/>
  <c r="C33" i="9"/>
  <c r="D33" i="9"/>
  <c r="H16" i="9"/>
  <c r="C16" i="9"/>
  <c r="I16" i="9"/>
  <c r="D1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MARU</author>
    <author>Results</author>
  </authors>
  <commentList>
    <comment ref="E5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郵便番号</t>
        </r>
      </text>
    </comment>
    <comment ref="S5" authorId="1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都道府県</t>
        </r>
      </text>
    </comment>
    <comment ref="E8" authorId="0" shapeId="0" xr:uid="{00000000-0006-0000-00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郵便番号</t>
        </r>
      </text>
    </comment>
    <comment ref="S8" authorId="1" shapeId="0" xr:uid="{00000000-0006-0000-0000-000004000000}">
      <text>
        <r>
          <rPr>
            <b/>
            <sz val="12"/>
            <color indexed="81"/>
            <rFont val="ＭＳ Ｐゴシック"/>
            <family val="3"/>
            <charset val="128"/>
          </rPr>
          <t>都道府県</t>
        </r>
      </text>
    </comment>
    <comment ref="AG11" authorId="0" shapeId="0" xr:uid="{00000000-0006-0000-0000-000005000000}">
      <text>
        <r>
          <rPr>
            <b/>
            <sz val="11"/>
            <color indexed="81"/>
            <rFont val="ＭＳ Ｐゴシック"/>
            <family val="3"/>
            <charset val="128"/>
          </rPr>
          <t>○/○形式で
申込日付を入力</t>
        </r>
      </text>
    </comment>
    <comment ref="S58" authorId="0" shapeId="0" xr:uid="{00000000-0006-0000-0000-000006000000}">
      <text>
        <r>
          <rPr>
            <b/>
            <sz val="12"/>
            <color indexed="81"/>
            <rFont val="ＭＳ Ｐゴシック"/>
            <family val="3"/>
            <charset val="128"/>
          </rPr>
          <t>○/○形式で入力</t>
        </r>
      </text>
    </comment>
  </commentList>
</comments>
</file>

<file path=xl/sharedStrings.xml><?xml version="1.0" encoding="utf-8"?>
<sst xmlns="http://schemas.openxmlformats.org/spreadsheetml/2006/main" count="177" uniqueCount="159">
  <si>
    <t>氏　　　名</t>
    <rPh sb="0" eb="1">
      <t>シ</t>
    </rPh>
    <rPh sb="4" eb="5">
      <t>メイ</t>
    </rPh>
    <phoneticPr fontId="1"/>
  </si>
  <si>
    <t>【携帯TEL】</t>
    <rPh sb="1" eb="3">
      <t>ケイタイ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</si>
  <si>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</si>
  <si>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住　　　　所</t>
    <rPh sb="0" eb="1">
      <t>ジュウ</t>
    </rPh>
    <rPh sb="5" eb="6">
      <t>ショ</t>
    </rPh>
    <phoneticPr fontId="1"/>
  </si>
  <si>
    <t>名　　　　称</t>
    <rPh sb="0" eb="1">
      <t>メイ</t>
    </rPh>
    <rPh sb="5" eb="6">
      <t>ショウ</t>
    </rPh>
    <phoneticPr fontId="1"/>
  </si>
  <si>
    <t>氏　　　　名</t>
    <rPh sb="0" eb="1">
      <t>ウジ</t>
    </rPh>
    <rPh sb="5" eb="6">
      <t>メイ</t>
    </rPh>
    <phoneticPr fontId="1"/>
  </si>
  <si>
    <t>【T E L】</t>
    <phoneticPr fontId="1"/>
  </si>
  <si>
    <t>【F A X】</t>
    <phoneticPr fontId="1"/>
  </si>
  <si>
    <t>【入金(予定)日】</t>
    <rPh sb="1" eb="3">
      <t>ニュウキン</t>
    </rPh>
    <rPh sb="4" eb="6">
      <t>ヨテイ</t>
    </rPh>
    <rPh sb="7" eb="8">
      <t>ニチ</t>
    </rPh>
    <phoneticPr fontId="1"/>
  </si>
  <si>
    <t>★入金について★</t>
    <rPh sb="1" eb="3">
      <t>ニュウキン</t>
    </rPh>
    <phoneticPr fontId="1"/>
  </si>
  <si>
    <t>フ　リ　ガ　ナ</t>
    <phoneticPr fontId="1"/>
  </si>
  <si>
    <t>フリガナ</t>
    <phoneticPr fontId="1"/>
  </si>
  <si>
    <t>年齢</t>
    <rPh sb="0" eb="2">
      <t>ネンレイ</t>
    </rPh>
    <phoneticPr fontId="1"/>
  </si>
  <si>
    <t>所属</t>
    <phoneticPr fontId="1"/>
  </si>
  <si>
    <t>都道府県</t>
    <rPh sb="0" eb="4">
      <t>トドウフケン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</si>
  <si>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</si>
  <si>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</si>
  <si>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出場種目</t>
    <rPh sb="0" eb="2">
      <t>シュツジョウ</t>
    </rPh>
    <rPh sb="2" eb="4">
      <t>シュモク</t>
    </rPh>
    <phoneticPr fontId="1"/>
  </si>
  <si>
    <t>参加団体</t>
    <rPh sb="0" eb="2">
      <t>サンカ</t>
    </rPh>
    <rPh sb="2" eb="4">
      <t>ダンタイ</t>
    </rPh>
    <phoneticPr fontId="1"/>
  </si>
  <si>
    <t>大会名称</t>
    <rPh sb="0" eb="1">
      <t>ダイ</t>
    </rPh>
    <rPh sb="1" eb="2">
      <t>カイ</t>
    </rPh>
    <rPh sb="2" eb="3">
      <t>メイ</t>
    </rPh>
    <rPh sb="3" eb="4">
      <t>ショウ</t>
    </rPh>
    <phoneticPr fontId="1"/>
  </si>
  <si>
    <t>入金
方法</t>
    <rPh sb="0" eb="2">
      <t>ニュウキン</t>
    </rPh>
    <rPh sb="3" eb="5">
      <t>ホウホウ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</si>
  <si>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</si>
  <si>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</si>
  <si>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</si>
  <si>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</si>
  <si>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</si>
  <si>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</si>
  <si>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</si>
  <si>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</si>
  <si>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</si>
  <si>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</si>
  <si>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</si>
  <si>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</si>
  <si>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</si>
  <si>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</si>
  <si>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</si>
  <si>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</si>
  <si>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</si>
  <si>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</si>
  <si>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</si>
  <si>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</si>
  <si>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</si>
  <si>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</si>
  <si>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</si>
  <si>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</si>
  <si>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</si>
  <si>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</si>
  <si>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</si>
  <si>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</si>
  <si>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</si>
  <si>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</si>
  <si>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</si>
  <si>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</si>
  <si>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</si>
  <si>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</si>
  <si>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</si>
  <si>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</si>
  <si>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</si>
  <si>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</si>
  <si>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</si>
  <si>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</si>
  <si>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</si>
  <si>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</si>
  <si>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</si>
  <si>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</si>
  <si>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</si>
  <si>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</si>
  <si>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</si>
  <si>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SAJ競技者
登録コード</t>
    <rPh sb="3" eb="6">
      <t>キョウギシャ</t>
    </rPh>
    <rPh sb="7" eb="9">
      <t>トウロク</t>
    </rPh>
    <phoneticPr fontId="1"/>
  </si>
  <si>
    <t>合　　計</t>
    <rPh sb="0" eb="1">
      <t>ゴウ</t>
    </rPh>
    <rPh sb="3" eb="4">
      <t>ケイ</t>
    </rPh>
    <phoneticPr fontId="1"/>
  </si>
  <si>
    <t>　下記のとおり、申し込みます。</t>
    <rPh sb="1" eb="3">
      <t>カキ</t>
    </rPh>
    <rPh sb="8" eb="9">
      <t>サル</t>
    </rPh>
    <rPh sb="10" eb="11">
      <t>ゴ</t>
    </rPh>
    <phoneticPr fontId="1"/>
  </si>
  <si>
    <t>中学3年男子 5㎞</t>
  </si>
  <si>
    <t>中学2年男子 5㎞</t>
  </si>
  <si>
    <t>中学1年男子 5㎞</t>
  </si>
  <si>
    <t>中学3年女子 3㎞</t>
  </si>
  <si>
    <t>中学2年女子 3㎞</t>
  </si>
  <si>
    <t>中学1年女子 3㎞</t>
  </si>
  <si>
    <t>小学6年男子 3㎞</t>
  </si>
  <si>
    <t>小学5年男子 3㎞</t>
  </si>
  <si>
    <t>小学6年女子 3㎞</t>
  </si>
  <si>
    <t>小学5年女子 3㎞</t>
  </si>
  <si>
    <t>小学4年以下男子 2㎞</t>
  </si>
  <si>
    <t>小学4年以下女子 2㎞</t>
  </si>
  <si>
    <t>中学男子 5㎞</t>
  </si>
  <si>
    <t>中学女子 3㎞</t>
  </si>
  <si>
    <t>小学4年男子 2㎞</t>
  </si>
  <si>
    <t>小学3年男子 2㎞</t>
  </si>
  <si>
    <t>小学4年女子 2㎞</t>
  </si>
  <si>
    <t>小学3年女子 2㎞</t>
  </si>
  <si>
    <t>小学2年以下男子 1㎞</t>
  </si>
  <si>
    <t>小学2年以下女子 1㎞</t>
  </si>
  <si>
    <t>中学男子</t>
    <rPh sb="0" eb="2">
      <t>チュウガク</t>
    </rPh>
    <rPh sb="2" eb="4">
      <t>ダンシ</t>
    </rPh>
    <phoneticPr fontId="1"/>
  </si>
  <si>
    <t>小学男子</t>
    <rPh sb="0" eb="2">
      <t>ショウガク</t>
    </rPh>
    <rPh sb="2" eb="4">
      <t>ダンシ</t>
    </rPh>
    <phoneticPr fontId="1"/>
  </si>
  <si>
    <t>中学女子</t>
    <rPh sb="0" eb="2">
      <t>チュウガク</t>
    </rPh>
    <rPh sb="2" eb="4">
      <t>ジョシ</t>
    </rPh>
    <phoneticPr fontId="1"/>
  </si>
  <si>
    <t>小学女子</t>
    <rPh sb="0" eb="2">
      <t>ショウガク</t>
    </rPh>
    <rPh sb="2" eb="4">
      <t>ジョシ</t>
    </rPh>
    <phoneticPr fontId="1"/>
  </si>
  <si>
    <t>参加料</t>
    <rPh sb="0" eb="2">
      <t>サンカ</t>
    </rPh>
    <rPh sb="2" eb="3">
      <t>リョウ</t>
    </rPh>
    <phoneticPr fontId="1"/>
  </si>
  <si>
    <t>中越地区ジュニアクロスカントリースキー大会</t>
    <phoneticPr fontId="1"/>
  </si>
  <si>
    <t>競技種目</t>
    <rPh sb="0" eb="2">
      <t>キョウギ</t>
    </rPh>
    <rPh sb="2" eb="4">
      <t>シュモク</t>
    </rPh>
    <phoneticPr fontId="1"/>
  </si>
  <si>
    <t>参加料計</t>
    <rPh sb="0" eb="2">
      <t>サンカ</t>
    </rPh>
    <rPh sb="2" eb="3">
      <t>リョウ</t>
    </rPh>
    <rPh sb="3" eb="4">
      <t>ケイ</t>
    </rPh>
    <phoneticPr fontId="1"/>
  </si>
  <si>
    <t>参加料</t>
    <rPh sb="0" eb="3">
      <t>サンカリョウ</t>
    </rPh>
    <phoneticPr fontId="1"/>
  </si>
  <si>
    <t>合　　　計</t>
    <rPh sb="0" eb="1">
      <t>ア</t>
    </rPh>
    <rPh sb="4" eb="5">
      <t>ケイ</t>
    </rPh>
    <phoneticPr fontId="1"/>
  </si>
  <si>
    <t>【振込先口座】</t>
    <rPh sb="1" eb="3">
      <t>フリコミ</t>
    </rPh>
    <rPh sb="3" eb="4">
      <t>サキ</t>
    </rPh>
    <rPh sb="4" eb="6">
      <t>コウザ</t>
    </rPh>
    <phoneticPr fontId="1"/>
  </si>
  <si>
    <t>←　主催者側で入力！</t>
    <rPh sb="2" eb="5">
      <t>シュサイシャ</t>
    </rPh>
    <rPh sb="5" eb="6">
      <t>ガワ</t>
    </rPh>
    <rPh sb="7" eb="9">
      <t>ニュウリョク</t>
    </rPh>
    <phoneticPr fontId="1"/>
  </si>
  <si>
    <r>
      <t>※参加料納入〆切は、</t>
    </r>
    <r>
      <rPr>
        <b/>
        <u/>
        <sz val="11"/>
        <color indexed="13"/>
        <rFont val="ＭＳ Ｐ明朝"/>
        <family val="1"/>
        <charset val="128"/>
      </rPr>
      <t>申込〆切と同一</t>
    </r>
    <r>
      <rPr>
        <b/>
        <sz val="11"/>
        <color indexed="13"/>
        <rFont val="ＭＳ Ｐ明朝"/>
        <family val="1"/>
        <charset val="128"/>
      </rPr>
      <t>です。</t>
    </r>
    <rPh sb="1" eb="4">
      <t>サンカリョウ</t>
    </rPh>
    <rPh sb="4" eb="6">
      <t>ノウニュウ</t>
    </rPh>
    <rPh sb="7" eb="8">
      <t>キリ</t>
    </rPh>
    <rPh sb="10" eb="12">
      <t>モウシコミ</t>
    </rPh>
    <rPh sb="12" eb="14">
      <t>シメキリ</t>
    </rPh>
    <rPh sb="15" eb="17">
      <t>ドウイツ</t>
    </rPh>
    <phoneticPr fontId="1"/>
  </si>
  <si>
    <t>【メール】</t>
    <phoneticPr fontId="1"/>
  </si>
  <si>
    <t>十日町カップローラースキー大会</t>
    <rPh sb="0" eb="3">
      <t>トオカマチ</t>
    </rPh>
    <rPh sb="13" eb="15">
      <t>タイカイ</t>
    </rPh>
    <phoneticPr fontId="1"/>
  </si>
  <si>
    <t>大学・成年男子 10㎞</t>
    <rPh sb="0" eb="2">
      <t>ダイガク</t>
    </rPh>
    <rPh sb="3" eb="5">
      <t>セイネン</t>
    </rPh>
    <phoneticPr fontId="1"/>
  </si>
  <si>
    <t>高校男子 10㎞</t>
    <rPh sb="0" eb="2">
      <t>コウコウ</t>
    </rPh>
    <phoneticPr fontId="1"/>
  </si>
  <si>
    <t>中学2・3年男子 7㎞</t>
    <phoneticPr fontId="1"/>
  </si>
  <si>
    <t>小学男子 3㎞</t>
    <rPh sb="0" eb="2">
      <t>ショウガク</t>
    </rPh>
    <rPh sb="2" eb="4">
      <t>ダンシ</t>
    </rPh>
    <phoneticPr fontId="1"/>
  </si>
  <si>
    <t>小学女子 3㎞</t>
    <rPh sb="0" eb="2">
      <t>ショウガク</t>
    </rPh>
    <phoneticPr fontId="1"/>
  </si>
  <si>
    <t>大学・成年女子 5㎞</t>
    <rPh sb="0" eb="2">
      <t>ダイガク</t>
    </rPh>
    <rPh sb="3" eb="5">
      <t>セイネン</t>
    </rPh>
    <phoneticPr fontId="1"/>
  </si>
  <si>
    <t>高校女子 5㎞</t>
    <rPh sb="0" eb="2">
      <t>コウコウ</t>
    </rPh>
    <phoneticPr fontId="1"/>
  </si>
  <si>
    <t>中学2・3年女子 5㎞</t>
    <phoneticPr fontId="1"/>
  </si>
  <si>
    <t>中学1年女子 5㎞</t>
    <rPh sb="0" eb="2">
      <t>チュウガク</t>
    </rPh>
    <phoneticPr fontId="1"/>
  </si>
  <si>
    <t>中学1年男子 7㎞</t>
    <rPh sb="0" eb="2">
      <t>チュウガク</t>
    </rPh>
    <rPh sb="4" eb="6">
      <t>ダンシ</t>
    </rPh>
    <phoneticPr fontId="1"/>
  </si>
  <si>
    <t>責任者</t>
    <rPh sb="0" eb="3">
      <t>セキニンシャ</t>
    </rPh>
    <phoneticPr fontId="1"/>
  </si>
  <si>
    <t>十日町カップクロスカントリースキー大会</t>
    <rPh sb="0" eb="3">
      <t>トオカマチ</t>
    </rPh>
    <rPh sb="17" eb="19">
      <t>タイカイ</t>
    </rPh>
    <phoneticPr fontId="1"/>
  </si>
  <si>
    <t>十日町市民スキー選手権大会</t>
    <rPh sb="0" eb="3">
      <t>トオカマチ</t>
    </rPh>
    <phoneticPr fontId="1"/>
  </si>
  <si>
    <t>十日町カップクロスカントリースキー大会</t>
  </si>
  <si>
    <t>小4男_2㎞FR</t>
  </si>
  <si>
    <t>小3以下男_2㎞FR</t>
    <rPh sb="2" eb="4">
      <t>イカ</t>
    </rPh>
    <phoneticPr fontId="1"/>
  </si>
  <si>
    <t>小4女_2㎞FR</t>
  </si>
  <si>
    <t>小3以下女_2㎞FR</t>
    <rPh sb="2" eb="4">
      <t>イカ</t>
    </rPh>
    <phoneticPr fontId="1"/>
  </si>
  <si>
    <t>成年・高校男子</t>
    <rPh sb="0" eb="2">
      <t>セイネン</t>
    </rPh>
    <rPh sb="3" eb="5">
      <t>コウコウ</t>
    </rPh>
    <rPh sb="5" eb="7">
      <t>ダンシ</t>
    </rPh>
    <phoneticPr fontId="1"/>
  </si>
  <si>
    <t>ｴﾝﾄﾘｰ数</t>
    <rPh sb="5" eb="6">
      <t>スウ</t>
    </rPh>
    <phoneticPr fontId="1"/>
  </si>
  <si>
    <t>成年・高校女子</t>
    <rPh sb="0" eb="2">
      <t>セイネン</t>
    </rPh>
    <rPh sb="3" eb="5">
      <t>コウコウ</t>
    </rPh>
    <rPh sb="5" eb="7">
      <t>ジョシ</t>
    </rPh>
    <phoneticPr fontId="1"/>
  </si>
  <si>
    <t>区　　分</t>
    <rPh sb="0" eb="1">
      <t>ク</t>
    </rPh>
    <rPh sb="3" eb="4">
      <t>ブン</t>
    </rPh>
    <phoneticPr fontId="1"/>
  </si>
  <si>
    <t>十日町市スキー協会　会長　井川　純宏(ｲｶﾞﾜ ﾖｼﾋﾛ)</t>
    <rPh sb="0" eb="4">
      <t>トオカマチシ</t>
    </rPh>
    <rPh sb="7" eb="9">
      <t>キョウカイ</t>
    </rPh>
    <rPh sb="10" eb="12">
      <t>カイチョウ</t>
    </rPh>
    <rPh sb="13" eb="15">
      <t>イガワ</t>
    </rPh>
    <rPh sb="16" eb="17">
      <t>ジュン</t>
    </rPh>
    <rPh sb="17" eb="18">
      <t>ヒロシ</t>
    </rPh>
    <phoneticPr fontId="1"/>
  </si>
  <si>
    <t>延べｴﾝﾄﾘｰ数</t>
    <rPh sb="0" eb="1">
      <t>ノ</t>
    </rPh>
    <rPh sb="7" eb="8">
      <t>スウ</t>
    </rPh>
    <phoneticPr fontId="1"/>
  </si>
  <si>
    <t>成(高)男_10㎞FR</t>
    <rPh sb="0" eb="1">
      <t>シゲル</t>
    </rPh>
    <rPh sb="2" eb="3">
      <t>ダカ</t>
    </rPh>
    <rPh sb="4" eb="5">
      <t>オトコ</t>
    </rPh>
    <phoneticPr fontId="1"/>
  </si>
  <si>
    <t>中男_5㎞FR</t>
    <rPh sb="0" eb="1">
      <t>ナカ</t>
    </rPh>
    <rPh sb="1" eb="2">
      <t>オトコ</t>
    </rPh>
    <phoneticPr fontId="1"/>
  </si>
  <si>
    <t>成・高男_1.3㎞SpFR</t>
    <rPh sb="2" eb="3">
      <t>コウ</t>
    </rPh>
    <rPh sb="3" eb="4">
      <t>ダン</t>
    </rPh>
    <phoneticPr fontId="1"/>
  </si>
  <si>
    <t>中男_1.3㎞SpFR</t>
    <rPh sb="0" eb="1">
      <t>ナカ</t>
    </rPh>
    <rPh sb="1" eb="2">
      <t>オトコ</t>
    </rPh>
    <phoneticPr fontId="1"/>
  </si>
  <si>
    <t>成・高女_1.3㎞SpFR</t>
    <rPh sb="2" eb="3">
      <t>コウ</t>
    </rPh>
    <phoneticPr fontId="1"/>
  </si>
  <si>
    <t>中女_1.3㎞SpFR</t>
    <rPh sb="0" eb="1">
      <t>ナカ</t>
    </rPh>
    <phoneticPr fontId="1"/>
  </si>
  <si>
    <t>　【受付日】　　　　　／　　　　　　　No．</t>
    <rPh sb="2" eb="4">
      <t>ウケツケ</t>
    </rPh>
    <rPh sb="4" eb="5">
      <t>ビ</t>
    </rPh>
    <phoneticPr fontId="1"/>
  </si>
  <si>
    <t>1日目
ﾗﾝｷﾝｸﾞ</t>
    <rPh sb="1" eb="3">
      <t>ニチメ</t>
    </rPh>
    <phoneticPr fontId="1"/>
  </si>
  <si>
    <t>2日目
ﾗﾝｷﾝｸﾞ</t>
    <rPh sb="1" eb="3">
      <t>ニチメ</t>
    </rPh>
    <phoneticPr fontId="1"/>
  </si>
  <si>
    <t>【申込日】</t>
    <rPh sb="1" eb="3">
      <t>モウシコミ</t>
    </rPh>
    <rPh sb="3" eb="4">
      <t>ヒ</t>
    </rPh>
    <phoneticPr fontId="1"/>
  </si>
  <si>
    <t>2日目ｴﾝﾄﾘｰ種目
（リストから選択）</t>
    <rPh sb="1" eb="3">
      <t>ニチメ</t>
    </rPh>
    <rPh sb="8" eb="10">
      <t>シュモク</t>
    </rPh>
    <rPh sb="17" eb="19">
      <t>センタク</t>
    </rPh>
    <phoneticPr fontId="1"/>
  </si>
  <si>
    <t>1日目ｴﾝﾄﾘｰ種目
（リストから選択）</t>
    <rPh sb="1" eb="3">
      <t>ニチメ</t>
    </rPh>
    <rPh sb="8" eb="10">
      <t>シュモク</t>
    </rPh>
    <rPh sb="17" eb="19">
      <t>センタク</t>
    </rPh>
    <phoneticPr fontId="1"/>
  </si>
  <si>
    <t>魚沼農業協同組合　吉田支店　（普通）　０００２２７０</t>
    <rPh sb="0" eb="2">
      <t>ウオヌマ</t>
    </rPh>
    <rPh sb="2" eb="4">
      <t>ノウギョウ</t>
    </rPh>
    <rPh sb="4" eb="6">
      <t>キョウドウ</t>
    </rPh>
    <rPh sb="6" eb="8">
      <t>クミアイ</t>
    </rPh>
    <rPh sb="9" eb="11">
      <t>ヨシダ</t>
    </rPh>
    <rPh sb="11" eb="13">
      <t>シテン</t>
    </rPh>
    <rPh sb="15" eb="17">
      <t>フツウ</t>
    </rPh>
    <phoneticPr fontId="1"/>
  </si>
  <si>
    <t>成(高)女_5㎞FR</t>
    <rPh sb="0" eb="1">
      <t>シゲル</t>
    </rPh>
    <rPh sb="2" eb="3">
      <t>ダカ</t>
    </rPh>
    <phoneticPr fontId="1"/>
  </si>
  <si>
    <t>中女_3㎞FR</t>
    <rPh sb="0" eb="1">
      <t>ナカ</t>
    </rPh>
    <phoneticPr fontId="1"/>
  </si>
  <si>
    <t>一般男女混合Sp</t>
    <rPh sb="0" eb="2">
      <t>イッパン</t>
    </rPh>
    <rPh sb="2" eb="4">
      <t>ダンジョ</t>
    </rPh>
    <rPh sb="4" eb="6">
      <t>コンゴウ</t>
    </rPh>
    <phoneticPr fontId="1"/>
  </si>
  <si>
    <t>小6男_2.5㎞FR</t>
    <phoneticPr fontId="1"/>
  </si>
  <si>
    <t>小5男_2.5㎞FR</t>
    <phoneticPr fontId="1"/>
  </si>
  <si>
    <t>小6女_2.5㎞FR</t>
    <phoneticPr fontId="1"/>
  </si>
  <si>
    <t>小5女_2.5㎞FR</t>
    <phoneticPr fontId="1"/>
  </si>
  <si>
    <t>小6男_1㎞SpFR</t>
    <phoneticPr fontId="1"/>
  </si>
  <si>
    <t>小5男_1㎞SpFR</t>
  </si>
  <si>
    <t>小4男_1㎞SpFR</t>
  </si>
  <si>
    <t>小3以下男_1㎞SpFR</t>
    <rPh sb="2" eb="4">
      <t>イカ</t>
    </rPh>
    <phoneticPr fontId="1"/>
  </si>
  <si>
    <t>小6女_1㎞SpFR</t>
  </si>
  <si>
    <t>小5女_1㎞SpFR</t>
  </si>
  <si>
    <t>小4女_1㎞SpFR</t>
  </si>
  <si>
    <t>小3以下女_1㎞SpFR</t>
    <rPh sb="2" eb="4">
      <t>イカ</t>
    </rPh>
    <phoneticPr fontId="1"/>
  </si>
  <si>
    <t>一般男女_1㎞SpFR</t>
    <rPh sb="0" eb="2">
      <t>イッパン</t>
    </rPh>
    <rPh sb="2" eb="4">
      <t>ダンジョ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</si>
</sst>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&quot;〒&quot;@"/>
    <numFmt numFmtId="177" formatCode="&quot;男：&quot;General"/>
    <numFmt numFmtId="178" formatCode="&quot;女：&quot;General"/>
    <numFmt numFmtId="179" formatCode="General&quot;名&quot;"/>
    <numFmt numFmtId="180" formatCode="&quot;第&quot;General&quot;回&quot;"/>
  </numFmts>
  <fonts count="2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i/>
      <sz val="11"/>
      <name val="ＭＳ Ｐ明朝"/>
      <family val="1"/>
      <charset val="128"/>
    </font>
    <font>
      <i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b/>
      <u/>
      <sz val="14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1"/>
      <color indexed="13"/>
      <name val="ＭＳ Ｐ明朝"/>
      <family val="1"/>
      <charset val="128"/>
    </font>
    <font>
      <b/>
      <u/>
      <sz val="11"/>
      <color indexed="13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rgb="FF0070C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0070C0"/>
      <name val="ＭＳ Ｐゴシック"/>
      <family val="3"/>
      <charset val="128"/>
    </font>
    <font>
      <b/>
      <sz val="9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  <xf numFmtId="6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</cellStyleXfs>
  <cellXfs count="219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9" fillId="0" borderId="0" xfId="0" applyFont="1" applyAlignment="1">
      <alignment horizontal="right" vertical="top"/>
    </xf>
    <xf numFmtId="0" fontId="11" fillId="0" borderId="0" xfId="0" applyFont="1" applyAlignment="1">
      <alignment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176" fontId="5" fillId="3" borderId="2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6" fillId="0" borderId="11" xfId="0" applyFont="1" applyBorder="1"/>
    <xf numFmtId="0" fontId="9" fillId="0" borderId="11" xfId="0" applyFont="1" applyBorder="1" applyAlignment="1">
      <alignment vertical="center"/>
    </xf>
    <xf numFmtId="49" fontId="0" fillId="0" borderId="0" xfId="3" applyNumberFormat="1" applyFont="1">
      <alignment vertical="center"/>
    </xf>
    <xf numFmtId="0" fontId="0" fillId="0" borderId="0" xfId="3" applyFont="1">
      <alignment vertical="center"/>
    </xf>
    <xf numFmtId="0" fontId="0" fillId="0" borderId="12" xfId="3" applyFont="1" applyBorder="1">
      <alignment vertical="center"/>
    </xf>
    <xf numFmtId="0" fontId="0" fillId="0" borderId="13" xfId="3" applyFont="1" applyBorder="1">
      <alignment vertical="center"/>
    </xf>
    <xf numFmtId="0" fontId="0" fillId="0" borderId="4" xfId="3" applyFont="1" applyBorder="1">
      <alignment vertic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16" fillId="0" borderId="0" xfId="0" applyFont="1"/>
    <xf numFmtId="0" fontId="14" fillId="0" borderId="16" xfId="3" applyFont="1" applyBorder="1" applyAlignment="1" applyProtection="1">
      <alignment vertical="center" shrinkToFit="1"/>
      <protection locked="0"/>
    </xf>
    <xf numFmtId="0" fontId="13" fillId="0" borderId="17" xfId="0" applyFont="1" applyBorder="1" applyAlignment="1" applyProtection="1">
      <alignment vertical="center" shrinkToFit="1"/>
      <protection locked="0"/>
    </xf>
    <xf numFmtId="0" fontId="13" fillId="0" borderId="18" xfId="0" applyFont="1" applyBorder="1" applyAlignment="1" applyProtection="1">
      <alignment vertical="center" shrinkToFit="1"/>
      <protection locked="0"/>
    </xf>
    <xf numFmtId="0" fontId="13" fillId="0" borderId="16" xfId="0" applyFont="1" applyBorder="1" applyAlignment="1" applyProtection="1">
      <alignment vertical="center" shrinkToFit="1"/>
      <protection locked="0"/>
    </xf>
    <xf numFmtId="0" fontId="13" fillId="0" borderId="19" xfId="0" applyFont="1" applyBorder="1" applyAlignment="1" applyProtection="1">
      <alignment horizontal="center" vertical="center" shrinkToFit="1"/>
      <protection locked="0"/>
    </xf>
    <xf numFmtId="0" fontId="13" fillId="0" borderId="20" xfId="0" applyFont="1" applyBorder="1" applyAlignment="1" applyProtection="1">
      <alignment horizontal="center" vertical="center" shrinkToFit="1"/>
      <protection locked="0"/>
    </xf>
    <xf numFmtId="0" fontId="14" fillId="0" borderId="21" xfId="3" applyFont="1" applyBorder="1" applyAlignment="1" applyProtection="1">
      <alignment vertical="center" shrinkToFit="1"/>
      <protection locked="0"/>
    </xf>
    <xf numFmtId="0" fontId="13" fillId="0" borderId="22" xfId="0" applyFont="1" applyBorder="1" applyAlignment="1" applyProtection="1">
      <alignment vertical="center" shrinkToFit="1"/>
      <protection locked="0"/>
    </xf>
    <xf numFmtId="0" fontId="13" fillId="0" borderId="23" xfId="0" applyFont="1" applyBorder="1" applyAlignment="1" applyProtection="1">
      <alignment vertical="center" shrinkToFit="1"/>
      <protection locked="0"/>
    </xf>
    <xf numFmtId="0" fontId="13" fillId="0" borderId="21" xfId="0" applyFont="1" applyBorder="1" applyAlignment="1" applyProtection="1">
      <alignment vertical="center" shrinkToFit="1"/>
      <protection locked="0"/>
    </xf>
    <xf numFmtId="0" fontId="13" fillId="0" borderId="24" xfId="0" applyFont="1" applyBorder="1" applyAlignment="1" applyProtection="1">
      <alignment horizontal="center" vertical="center" shrinkToFit="1"/>
      <protection locked="0"/>
    </xf>
    <xf numFmtId="0" fontId="13" fillId="0" borderId="25" xfId="0" applyFont="1" applyBorder="1" applyAlignment="1" applyProtection="1">
      <alignment horizontal="center" vertical="center" shrinkToFit="1"/>
      <protection locked="0"/>
    </xf>
    <xf numFmtId="0" fontId="6" fillId="0" borderId="1" xfId="3" applyFont="1" applyBorder="1">
      <alignment vertical="center"/>
    </xf>
    <xf numFmtId="0" fontId="6" fillId="3" borderId="26" xfId="0" applyFont="1" applyFill="1" applyBorder="1" applyAlignment="1">
      <alignment horizontal="center" vertical="center" shrinkToFit="1"/>
    </xf>
    <xf numFmtId="49" fontId="6" fillId="4" borderId="1" xfId="3" applyNumberFormat="1" applyFont="1" applyFill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3" borderId="29" xfId="0" applyFont="1" applyFill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/>
    </xf>
    <xf numFmtId="0" fontId="0" fillId="0" borderId="3" xfId="3" applyFont="1" applyBorder="1">
      <alignment vertical="center"/>
    </xf>
    <xf numFmtId="0" fontId="6" fillId="2" borderId="28" xfId="0" applyFont="1" applyFill="1" applyBorder="1" applyAlignment="1">
      <alignment horizontal="center" vertical="center" shrinkToFit="1"/>
    </xf>
    <xf numFmtId="0" fontId="6" fillId="2" borderId="1" xfId="3" applyFont="1" applyFill="1" applyBorder="1">
      <alignment vertical="center"/>
    </xf>
    <xf numFmtId="0" fontId="6" fillId="2" borderId="31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 applyProtection="1">
      <alignment vertical="center"/>
      <protection locked="0"/>
    </xf>
    <xf numFmtId="6" fontId="6" fillId="0" borderId="0" xfId="2" applyFont="1" applyAlignment="1" applyProtection="1"/>
    <xf numFmtId="6" fontId="6" fillId="0" borderId="0" xfId="2" applyFont="1" applyAlignment="1" applyProtection="1">
      <alignment horizontal="center"/>
    </xf>
    <xf numFmtId="0" fontId="6" fillId="0" borderId="32" xfId="0" applyFont="1" applyBorder="1"/>
    <xf numFmtId="0" fontId="6" fillId="0" borderId="33" xfId="0" applyFont="1" applyBorder="1"/>
    <xf numFmtId="0" fontId="6" fillId="0" borderId="34" xfId="0" applyFont="1" applyBorder="1"/>
    <xf numFmtId="0" fontId="6" fillId="0" borderId="3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0" xfId="3" applyFont="1">
      <alignment vertical="center"/>
    </xf>
    <xf numFmtId="6" fontId="0" fillId="0" borderId="37" xfId="2" applyFont="1" applyBorder="1" applyAlignment="1" applyProtection="1"/>
    <xf numFmtId="6" fontId="0" fillId="0" borderId="38" xfId="2" applyFont="1" applyBorder="1" applyAlignment="1" applyProtection="1"/>
    <xf numFmtId="6" fontId="0" fillId="0" borderId="39" xfId="2" applyFont="1" applyBorder="1" applyAlignment="1" applyProtection="1"/>
    <xf numFmtId="6" fontId="4" fillId="0" borderId="15" xfId="2" applyFont="1" applyBorder="1" applyAlignment="1" applyProtection="1"/>
    <xf numFmtId="6" fontId="0" fillId="0" borderId="37" xfId="0" applyNumberFormat="1" applyBorder="1"/>
    <xf numFmtId="6" fontId="0" fillId="0" borderId="38" xfId="0" applyNumberFormat="1" applyBorder="1"/>
    <xf numFmtId="6" fontId="0" fillId="0" borderId="39" xfId="0" applyNumberFormat="1" applyBorder="1"/>
    <xf numFmtId="0" fontId="6" fillId="0" borderId="40" xfId="0" applyFont="1" applyBorder="1" applyAlignment="1">
      <alignment horizontal="center"/>
    </xf>
    <xf numFmtId="6" fontId="6" fillId="0" borderId="41" xfId="2" applyFont="1" applyBorder="1" applyAlignment="1" applyProtection="1">
      <alignment horizontal="right"/>
    </xf>
    <xf numFmtId="6" fontId="6" fillId="0" borderId="42" xfId="2" applyFont="1" applyBorder="1" applyAlignment="1" applyProtection="1">
      <alignment horizontal="right"/>
    </xf>
    <xf numFmtId="6" fontId="6" fillId="0" borderId="43" xfId="2" applyFont="1" applyBorder="1" applyAlignment="1" applyProtection="1">
      <alignment horizontal="right"/>
    </xf>
    <xf numFmtId="0" fontId="6" fillId="0" borderId="44" xfId="0" applyFont="1" applyBorder="1" applyAlignment="1">
      <alignment horizontal="center"/>
    </xf>
    <xf numFmtId="179" fontId="0" fillId="0" borderId="45" xfId="0" applyNumberFormat="1" applyBorder="1" applyAlignment="1">
      <alignment horizontal="center"/>
    </xf>
    <xf numFmtId="179" fontId="0" fillId="0" borderId="46" xfId="0" applyNumberFormat="1" applyBorder="1" applyAlignment="1">
      <alignment horizontal="center"/>
    </xf>
    <xf numFmtId="179" fontId="0" fillId="0" borderId="47" xfId="0" applyNumberFormat="1" applyBorder="1" applyAlignment="1">
      <alignment horizontal="center"/>
    </xf>
    <xf numFmtId="6" fontId="6" fillId="0" borderId="41" xfId="2" applyFont="1" applyBorder="1" applyAlignment="1">
      <alignment horizontal="right"/>
    </xf>
    <xf numFmtId="6" fontId="6" fillId="0" borderId="42" xfId="2" applyFont="1" applyBorder="1" applyAlignment="1">
      <alignment horizontal="right"/>
    </xf>
    <xf numFmtId="6" fontId="6" fillId="0" borderId="43" xfId="2" applyFont="1" applyBorder="1" applyAlignment="1">
      <alignment horizontal="right"/>
    </xf>
    <xf numFmtId="0" fontId="12" fillId="0" borderId="48" xfId="0" applyFont="1" applyBorder="1" applyAlignment="1">
      <alignment horizontal="center" vertical="center"/>
    </xf>
    <xf numFmtId="0" fontId="0" fillId="0" borderId="16" xfId="3" applyFont="1" applyBorder="1">
      <alignment vertical="center"/>
    </xf>
    <xf numFmtId="177" fontId="13" fillId="0" borderId="50" xfId="0" applyNumberFormat="1" applyFont="1" applyBorder="1" applyAlignment="1">
      <alignment horizontal="center" vertical="center" shrinkToFit="1"/>
    </xf>
    <xf numFmtId="178" fontId="18" fillId="0" borderId="51" xfId="0" applyNumberFormat="1" applyFont="1" applyBorder="1" applyAlignment="1">
      <alignment horizontal="center" vertical="center" shrinkToFit="1"/>
    </xf>
    <xf numFmtId="0" fontId="9" fillId="0" borderId="52" xfId="0" applyFont="1" applyBorder="1" applyAlignment="1">
      <alignment vertical="center"/>
    </xf>
    <xf numFmtId="0" fontId="6" fillId="0" borderId="52" xfId="0" applyFont="1" applyBorder="1" applyAlignment="1">
      <alignment horizontal="center" vertical="center" shrinkToFit="1"/>
    </xf>
    <xf numFmtId="0" fontId="0" fillId="0" borderId="52" xfId="3" applyFont="1" applyBorder="1">
      <alignment vertical="center"/>
    </xf>
    <xf numFmtId="0" fontId="6" fillId="0" borderId="53" xfId="0" applyFont="1" applyBorder="1" applyAlignment="1">
      <alignment horizontal="center" vertical="center" wrapText="1" shrinkToFit="1"/>
    </xf>
    <xf numFmtId="0" fontId="6" fillId="0" borderId="52" xfId="0" applyFont="1" applyBorder="1" applyAlignment="1">
      <alignment vertical="center" shrinkToFit="1"/>
    </xf>
    <xf numFmtId="0" fontId="6" fillId="0" borderId="52" xfId="0" applyFont="1" applyBorder="1" applyAlignment="1">
      <alignment horizontal="right" vertical="center" shrinkToFit="1"/>
    </xf>
    <xf numFmtId="0" fontId="12" fillId="0" borderId="52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shrinkToFit="1"/>
    </xf>
    <xf numFmtId="0" fontId="19" fillId="0" borderId="0" xfId="0" applyFont="1" applyAlignment="1">
      <alignment vertical="top"/>
    </xf>
    <xf numFmtId="0" fontId="19" fillId="0" borderId="0" xfId="0" applyFont="1"/>
    <xf numFmtId="0" fontId="13" fillId="0" borderId="52" xfId="0" applyFont="1" applyBorder="1" applyAlignment="1" applyProtection="1">
      <alignment horizontal="center" vertical="center" shrinkToFit="1"/>
      <protection locked="0"/>
    </xf>
    <xf numFmtId="57" fontId="15" fillId="0" borderId="54" xfId="0" applyNumberFormat="1" applyFont="1" applyBorder="1" applyAlignment="1" applyProtection="1">
      <alignment horizontal="center" vertical="center" shrinkToFit="1"/>
      <protection locked="0"/>
    </xf>
    <xf numFmtId="49" fontId="13" fillId="0" borderId="55" xfId="0" applyNumberFormat="1" applyFont="1" applyBorder="1" applyAlignment="1" applyProtection="1">
      <alignment horizontal="center" vertical="center" shrinkToFit="1"/>
      <protection locked="0"/>
    </xf>
    <xf numFmtId="49" fontId="13" fillId="0" borderId="42" xfId="0" applyNumberFormat="1" applyFont="1" applyBorder="1" applyAlignment="1" applyProtection="1">
      <alignment horizontal="center" vertical="center" shrinkToFit="1"/>
      <protection locked="0"/>
    </xf>
    <xf numFmtId="0" fontId="13" fillId="0" borderId="16" xfId="0" applyFont="1" applyBorder="1" applyAlignment="1" applyProtection="1">
      <alignment horizontal="center" vertical="center" shrinkToFit="1"/>
      <protection locked="0"/>
    </xf>
    <xf numFmtId="0" fontId="14" fillId="0" borderId="16" xfId="3" applyFont="1" applyBorder="1" applyAlignment="1" applyProtection="1">
      <alignment horizontal="center" vertical="center" shrinkToFit="1"/>
      <protection locked="0"/>
    </xf>
    <xf numFmtId="0" fontId="13" fillId="0" borderId="21" xfId="0" applyFont="1" applyBorder="1" applyAlignment="1" applyProtection="1">
      <alignment horizontal="center" vertical="center" shrinkToFit="1"/>
      <protection locked="0"/>
    </xf>
    <xf numFmtId="0" fontId="14" fillId="0" borderId="21" xfId="3" applyFont="1" applyBorder="1" applyAlignment="1" applyProtection="1">
      <alignment horizontal="center" vertical="center" shrinkToFit="1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179" fontId="4" fillId="0" borderId="56" xfId="0" applyNumberFormat="1" applyFont="1" applyBorder="1" applyAlignment="1">
      <alignment horizontal="center"/>
    </xf>
    <xf numFmtId="0" fontId="23" fillId="0" borderId="34" xfId="0" applyFont="1" applyBorder="1"/>
    <xf numFmtId="6" fontId="23" fillId="0" borderId="41" xfId="2" applyFont="1" applyBorder="1" applyAlignment="1" applyProtection="1">
      <alignment horizontal="right"/>
    </xf>
    <xf numFmtId="179" fontId="24" fillId="0" borderId="45" xfId="0" applyNumberFormat="1" applyFont="1" applyBorder="1" applyAlignment="1">
      <alignment horizontal="center"/>
    </xf>
    <xf numFmtId="6" fontId="24" fillId="0" borderId="37" xfId="2" applyFont="1" applyBorder="1" applyAlignment="1" applyProtection="1"/>
    <xf numFmtId="0" fontId="23" fillId="0" borderId="32" xfId="0" applyFont="1" applyBorder="1"/>
    <xf numFmtId="6" fontId="23" fillId="0" borderId="42" xfId="2" applyFont="1" applyBorder="1" applyAlignment="1" applyProtection="1">
      <alignment horizontal="right"/>
    </xf>
    <xf numFmtId="179" fontId="24" fillId="0" borderId="46" xfId="0" applyNumberFormat="1" applyFont="1" applyBorder="1" applyAlignment="1">
      <alignment horizontal="center"/>
    </xf>
    <xf numFmtId="6" fontId="24" fillId="0" borderId="38" xfId="2" applyFont="1" applyBorder="1" applyAlignment="1" applyProtection="1"/>
    <xf numFmtId="0" fontId="23" fillId="0" borderId="57" xfId="0" applyFont="1" applyBorder="1"/>
    <xf numFmtId="6" fontId="23" fillId="0" borderId="58" xfId="2" applyFont="1" applyBorder="1" applyAlignment="1" applyProtection="1">
      <alignment horizontal="right"/>
    </xf>
    <xf numFmtId="179" fontId="24" fillId="0" borderId="59" xfId="0" applyNumberFormat="1" applyFont="1" applyBorder="1" applyAlignment="1">
      <alignment horizontal="center"/>
    </xf>
    <xf numFmtId="6" fontId="24" fillId="0" borderId="60" xfId="2" applyFont="1" applyBorder="1" applyAlignment="1" applyProtection="1"/>
    <xf numFmtId="6" fontId="23" fillId="0" borderId="41" xfId="2" applyFont="1" applyBorder="1" applyAlignment="1">
      <alignment horizontal="right"/>
    </xf>
    <xf numFmtId="6" fontId="24" fillId="0" borderId="37" xfId="0" applyNumberFormat="1" applyFont="1" applyBorder="1"/>
    <xf numFmtId="6" fontId="23" fillId="0" borderId="42" xfId="2" applyFont="1" applyBorder="1" applyAlignment="1">
      <alignment horizontal="right"/>
    </xf>
    <xf numFmtId="6" fontId="24" fillId="0" borderId="38" xfId="0" applyNumberFormat="1" applyFont="1" applyBorder="1"/>
    <xf numFmtId="0" fontId="10" fillId="0" borderId="0" xfId="0" applyFont="1" applyAlignment="1">
      <alignment horizontal="center"/>
    </xf>
    <xf numFmtId="0" fontId="25" fillId="0" borderId="0" xfId="0" applyFont="1" applyAlignment="1">
      <alignment vertical="center" shrinkToFit="1"/>
    </xf>
    <xf numFmtId="0" fontId="14" fillId="0" borderId="16" xfId="3" applyFont="1" applyBorder="1" applyAlignment="1">
      <alignment vertical="center" shrinkToFit="1"/>
    </xf>
    <xf numFmtId="0" fontId="14" fillId="0" borderId="21" xfId="3" applyFont="1" applyBorder="1" applyAlignment="1">
      <alignment vertical="center" shrinkToFit="1"/>
    </xf>
    <xf numFmtId="0" fontId="6" fillId="3" borderId="28" xfId="0" applyFont="1" applyFill="1" applyBorder="1" applyAlignment="1">
      <alignment horizontal="center" vertical="center" wrapText="1" shrinkToFit="1"/>
    </xf>
    <xf numFmtId="0" fontId="8" fillId="6" borderId="30" xfId="0" applyFont="1" applyFill="1" applyBorder="1" applyAlignment="1">
      <alignment horizontal="center" vertical="center" wrapText="1"/>
    </xf>
    <xf numFmtId="0" fontId="16" fillId="0" borderId="34" xfId="0" applyFont="1" applyBorder="1"/>
    <xf numFmtId="0" fontId="6" fillId="0" borderId="44" xfId="0" applyFont="1" applyBorder="1" applyAlignment="1">
      <alignment horizontal="center" shrinkToFit="1"/>
    </xf>
    <xf numFmtId="0" fontId="5" fillId="0" borderId="0" xfId="0" applyFont="1" applyAlignment="1" applyProtection="1">
      <alignment vertical="center" shrinkToFit="1"/>
      <protection locked="0"/>
    </xf>
    <xf numFmtId="0" fontId="13" fillId="5" borderId="20" xfId="0" applyFont="1" applyFill="1" applyBorder="1" applyAlignment="1" applyProtection="1">
      <alignment horizontal="center" vertical="center" shrinkToFit="1"/>
      <protection locked="0"/>
    </xf>
    <xf numFmtId="0" fontId="13" fillId="5" borderId="25" xfId="0" applyFont="1" applyFill="1" applyBorder="1" applyAlignment="1" applyProtection="1">
      <alignment horizontal="center" vertical="center" shrinkToFit="1"/>
      <protection locked="0"/>
    </xf>
    <xf numFmtId="0" fontId="13" fillId="5" borderId="79" xfId="0" applyFont="1" applyFill="1" applyBorder="1" applyAlignment="1" applyProtection="1">
      <alignment horizontal="center" vertical="center" shrinkToFit="1"/>
      <protection locked="0"/>
    </xf>
    <xf numFmtId="0" fontId="6" fillId="3" borderId="81" xfId="0" applyFont="1" applyFill="1" applyBorder="1" applyAlignment="1">
      <alignment horizontal="center" vertical="center" wrapText="1" shrinkToFit="1"/>
    </xf>
    <xf numFmtId="0" fontId="13" fillId="5" borderId="82" xfId="0" applyFont="1" applyFill="1" applyBorder="1" applyAlignment="1" applyProtection="1">
      <alignment horizontal="center" vertical="center" shrinkToFit="1"/>
      <protection locked="0"/>
    </xf>
    <xf numFmtId="0" fontId="13" fillId="5" borderId="84" xfId="0" applyFont="1" applyFill="1" applyBorder="1" applyAlignment="1" applyProtection="1">
      <alignment horizontal="center" vertical="center" shrinkToFit="1"/>
      <protection locked="0"/>
    </xf>
    <xf numFmtId="0" fontId="13" fillId="5" borderId="86" xfId="0" applyFont="1" applyFill="1" applyBorder="1" applyAlignment="1" applyProtection="1">
      <alignment horizontal="center" vertical="center" shrinkToFit="1"/>
      <protection locked="0"/>
    </xf>
    <xf numFmtId="0" fontId="6" fillId="7" borderId="0" xfId="0" applyFont="1" applyFill="1"/>
    <xf numFmtId="0" fontId="26" fillId="0" borderId="0" xfId="0" applyFont="1"/>
    <xf numFmtId="0" fontId="23" fillId="0" borderId="33" xfId="0" applyFont="1" applyBorder="1"/>
    <xf numFmtId="6" fontId="23" fillId="0" borderId="43" xfId="2" applyFont="1" applyBorder="1" applyAlignment="1">
      <alignment horizontal="right"/>
    </xf>
    <xf numFmtId="179" fontId="24" fillId="0" borderId="47" xfId="0" applyNumberFormat="1" applyFont="1" applyBorder="1" applyAlignment="1">
      <alignment horizontal="center"/>
    </xf>
    <xf numFmtId="6" fontId="24" fillId="0" borderId="39" xfId="0" applyNumberFormat="1" applyFont="1" applyBorder="1"/>
    <xf numFmtId="179" fontId="4" fillId="8" borderId="56" xfId="0" applyNumberFormat="1" applyFont="1" applyFill="1" applyBorder="1" applyAlignment="1">
      <alignment horizontal="center"/>
    </xf>
    <xf numFmtId="6" fontId="4" fillId="8" borderId="15" xfId="2" applyFont="1" applyFill="1" applyBorder="1" applyAlignment="1"/>
    <xf numFmtId="0" fontId="25" fillId="0" borderId="90" xfId="0" applyFont="1" applyBorder="1"/>
    <xf numFmtId="6" fontId="25" fillId="0" borderId="15" xfId="2" applyFont="1" applyBorder="1" applyAlignment="1">
      <alignment horizontal="right"/>
    </xf>
    <xf numFmtId="179" fontId="27" fillId="0" borderId="90" xfId="0" applyNumberFormat="1" applyFont="1" applyBorder="1" applyAlignment="1">
      <alignment horizontal="center"/>
    </xf>
    <xf numFmtId="6" fontId="27" fillId="0" borderId="91" xfId="0" applyNumberFormat="1" applyFont="1" applyBorder="1"/>
    <xf numFmtId="180" fontId="5" fillId="0" borderId="58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vertical="center" shrinkToFit="1"/>
    </xf>
    <xf numFmtId="176" fontId="5" fillId="0" borderId="93" xfId="0" applyNumberFormat="1" applyFont="1" applyBorder="1" applyAlignment="1" applyProtection="1">
      <alignment horizontal="left" vertical="center" shrinkToFit="1"/>
      <protection locked="0"/>
    </xf>
    <xf numFmtId="0" fontId="4" fillId="0" borderId="0" xfId="3" applyFont="1" applyProtection="1">
      <alignment vertical="center"/>
      <protection locked="0"/>
    </xf>
    <xf numFmtId="0" fontId="6" fillId="0" borderId="94" xfId="0" applyFont="1" applyBorder="1" applyAlignment="1">
      <alignment horizontal="right" vertical="center"/>
    </xf>
    <xf numFmtId="0" fontId="5" fillId="0" borderId="0" xfId="3" applyFont="1" applyProtection="1">
      <alignment vertical="center"/>
      <protection locked="0"/>
    </xf>
    <xf numFmtId="0" fontId="6" fillId="0" borderId="95" xfId="0" applyFont="1" applyBorder="1" applyAlignment="1">
      <alignment horizontal="right" vertical="center"/>
    </xf>
    <xf numFmtId="49" fontId="5" fillId="0" borderId="16" xfId="0" applyNumberFormat="1" applyFont="1" applyBorder="1" applyAlignment="1" applyProtection="1">
      <alignment vertical="center"/>
      <protection locked="0"/>
    </xf>
    <xf numFmtId="49" fontId="6" fillId="0" borderId="16" xfId="0" applyNumberFormat="1" applyFont="1" applyBorder="1" applyAlignment="1" applyProtection="1">
      <alignment horizontal="right" vertical="center" shrinkToFit="1"/>
      <protection locked="0"/>
    </xf>
    <xf numFmtId="0" fontId="14" fillId="0" borderId="16" xfId="0" applyFont="1" applyBorder="1" applyAlignment="1" applyProtection="1">
      <alignment horizontal="center" vertical="center" shrinkToFit="1"/>
      <protection locked="0"/>
    </xf>
    <xf numFmtId="0" fontId="14" fillId="0" borderId="21" xfId="0" applyFont="1" applyBorder="1" applyAlignment="1" applyProtection="1">
      <alignment horizontal="center" vertical="center" shrinkToFit="1"/>
      <protection locked="0"/>
    </xf>
    <xf numFmtId="0" fontId="6" fillId="6" borderId="80" xfId="0" applyFont="1" applyFill="1" applyBorder="1" applyAlignment="1">
      <alignment horizontal="center" vertical="center" wrapText="1" shrinkToFit="1"/>
    </xf>
    <xf numFmtId="0" fontId="6" fillId="6" borderId="29" xfId="0" applyFont="1" applyFill="1" applyBorder="1" applyAlignment="1">
      <alignment horizontal="center" vertical="center" wrapText="1" shrinkToFit="1"/>
    </xf>
    <xf numFmtId="0" fontId="14" fillId="0" borderId="83" xfId="0" applyFont="1" applyBorder="1" applyAlignment="1" applyProtection="1">
      <alignment horizontal="center" vertical="center" shrinkToFit="1"/>
      <protection locked="0"/>
    </xf>
    <xf numFmtId="0" fontId="14" fillId="0" borderId="85" xfId="0" applyFont="1" applyBorder="1" applyAlignment="1" applyProtection="1">
      <alignment horizontal="center" vertical="center" shrinkToFit="1"/>
      <protection locked="0"/>
    </xf>
    <xf numFmtId="0" fontId="14" fillId="0" borderId="87" xfId="0" applyFont="1" applyBorder="1" applyAlignment="1" applyProtection="1">
      <alignment horizontal="center" vertical="center" shrinkToFit="1"/>
      <protection locked="0"/>
    </xf>
    <xf numFmtId="0" fontId="28" fillId="0" borderId="0" xfId="0" applyFont="1" applyAlignment="1">
      <alignment vertical="center" shrinkToFit="1"/>
    </xf>
    <xf numFmtId="58" fontId="0" fillId="0" borderId="0" xfId="0" applyNumberFormat="1" applyAlignment="1" applyProtection="1">
      <alignment horizontal="right"/>
      <protection locked="0"/>
    </xf>
    <xf numFmtId="0" fontId="4" fillId="5" borderId="3" xfId="0" applyFont="1" applyFill="1" applyBorder="1" applyAlignment="1">
      <alignment horizontal="center" vertical="center" shrinkToFit="1"/>
    </xf>
    <xf numFmtId="0" fontId="4" fillId="5" borderId="61" xfId="0" applyFont="1" applyFill="1" applyBorder="1" applyAlignment="1">
      <alignment horizontal="center" vertical="center" shrinkToFit="1"/>
    </xf>
    <xf numFmtId="0" fontId="4" fillId="5" borderId="4" xfId="0" applyFont="1" applyFill="1" applyBorder="1" applyAlignment="1">
      <alignment horizontal="center" vertical="center" shrinkToFit="1"/>
    </xf>
    <xf numFmtId="0" fontId="4" fillId="5" borderId="62" xfId="0" applyFont="1" applyFill="1" applyBorder="1" applyAlignment="1">
      <alignment horizontal="center" vertical="center" shrinkToFit="1"/>
    </xf>
    <xf numFmtId="0" fontId="7" fillId="0" borderId="0" xfId="0" applyFont="1" applyAlignment="1">
      <alignment shrinkToFit="1"/>
    </xf>
    <xf numFmtId="0" fontId="7" fillId="0" borderId="0" xfId="0" applyFont="1" applyAlignment="1">
      <alignment vertical="center" shrinkToFit="1"/>
    </xf>
    <xf numFmtId="58" fontId="17" fillId="0" borderId="0" xfId="0" applyNumberFormat="1" applyFont="1" applyProtection="1">
      <protection locked="0"/>
    </xf>
    <xf numFmtId="0" fontId="28" fillId="0" borderId="73" xfId="0" applyFont="1" applyBorder="1" applyAlignment="1">
      <alignment vertical="center" shrinkToFit="1"/>
    </xf>
    <xf numFmtId="0" fontId="28" fillId="0" borderId="74" xfId="0" applyFont="1" applyBorder="1" applyAlignment="1">
      <alignment vertical="center" shrinkToFit="1"/>
    </xf>
    <xf numFmtId="0" fontId="28" fillId="0" borderId="75" xfId="0" applyFont="1" applyBorder="1" applyAlignment="1">
      <alignment vertical="center" shrinkToFit="1"/>
    </xf>
    <xf numFmtId="0" fontId="5" fillId="0" borderId="52" xfId="0" applyFont="1" applyBorder="1" applyAlignment="1" applyProtection="1">
      <alignment vertical="center" shrinkToFit="1"/>
      <protection locked="0"/>
    </xf>
    <xf numFmtId="0" fontId="5" fillId="0" borderId="76" xfId="0" applyFont="1" applyBorder="1" applyAlignment="1" applyProtection="1">
      <alignment vertical="center" shrinkToFit="1"/>
      <protection locked="0"/>
    </xf>
    <xf numFmtId="0" fontId="12" fillId="0" borderId="58" xfId="0" applyFont="1" applyBorder="1" applyAlignment="1">
      <alignment horizontal="distributed" vertical="center"/>
    </xf>
    <xf numFmtId="0" fontId="12" fillId="0" borderId="1" xfId="0" applyFont="1" applyBorder="1" applyAlignment="1">
      <alignment horizontal="distributed" vertical="center"/>
    </xf>
    <xf numFmtId="0" fontId="12" fillId="0" borderId="58" xfId="0" applyFont="1" applyBorder="1" applyAlignment="1">
      <alignment horizontal="center" vertical="center" textRotation="255" shrinkToFit="1"/>
    </xf>
    <xf numFmtId="0" fontId="12" fillId="0" borderId="70" xfId="0" applyFont="1" applyBorder="1" applyAlignment="1">
      <alignment horizontal="center" vertical="center" textRotation="255" shrinkToFit="1"/>
    </xf>
    <xf numFmtId="49" fontId="5" fillId="0" borderId="0" xfId="0" applyNumberFormat="1" applyFont="1" applyAlignment="1" applyProtection="1">
      <alignment horizontal="left" vertical="center"/>
      <protection locked="0"/>
    </xf>
    <xf numFmtId="0" fontId="5" fillId="0" borderId="1" xfId="0" applyFont="1" applyBorder="1" applyAlignment="1">
      <alignment vertical="center" shrinkToFit="1"/>
    </xf>
    <xf numFmtId="0" fontId="12" fillId="0" borderId="41" xfId="0" applyFont="1" applyBorder="1" applyAlignment="1">
      <alignment horizontal="center" vertical="center" textRotation="255" shrinkToFit="1"/>
    </xf>
    <xf numFmtId="49" fontId="5" fillId="0" borderId="49" xfId="0" applyNumberFormat="1" applyFont="1" applyBorder="1" applyAlignment="1" applyProtection="1">
      <alignment vertical="center"/>
      <protection locked="0"/>
    </xf>
    <xf numFmtId="49" fontId="5" fillId="0" borderId="16" xfId="0" applyNumberFormat="1" applyFont="1" applyBorder="1" applyAlignment="1" applyProtection="1">
      <alignment vertical="center"/>
      <protection locked="0"/>
    </xf>
    <xf numFmtId="0" fontId="5" fillId="0" borderId="101" xfId="0" applyFont="1" applyBorder="1" applyAlignment="1" applyProtection="1">
      <alignment vertical="center"/>
      <protection locked="0"/>
    </xf>
    <xf numFmtId="0" fontId="5" fillId="0" borderId="65" xfId="0" applyFont="1" applyBorder="1" applyAlignment="1" applyProtection="1">
      <alignment vertical="center"/>
      <protection locked="0"/>
    </xf>
    <xf numFmtId="0" fontId="5" fillId="0" borderId="66" xfId="0" applyFont="1" applyBorder="1" applyAlignment="1" applyProtection="1">
      <alignment vertical="center"/>
      <protection locked="0"/>
    </xf>
    <xf numFmtId="0" fontId="5" fillId="0" borderId="77" xfId="0" applyFont="1" applyBorder="1" applyAlignment="1" applyProtection="1">
      <alignment vertical="center"/>
      <protection locked="0"/>
    </xf>
    <xf numFmtId="0" fontId="5" fillId="0" borderId="78" xfId="0" applyFont="1" applyBorder="1" applyAlignment="1" applyProtection="1">
      <alignment vertical="center"/>
      <protection locked="0"/>
    </xf>
    <xf numFmtId="49" fontId="21" fillId="0" borderId="16" xfId="1" applyNumberFormat="1" applyBorder="1" applyAlignment="1" applyProtection="1">
      <alignment vertical="center"/>
      <protection locked="0"/>
    </xf>
    <xf numFmtId="49" fontId="21" fillId="0" borderId="20" xfId="1" applyNumberFormat="1" applyBorder="1" applyAlignment="1" applyProtection="1">
      <alignment vertical="center"/>
      <protection locked="0"/>
    </xf>
    <xf numFmtId="0" fontId="5" fillId="0" borderId="92" xfId="0" applyFont="1" applyBorder="1" applyAlignment="1">
      <alignment vertical="center" shrinkToFit="1"/>
    </xf>
    <xf numFmtId="0" fontId="4" fillId="0" borderId="71" xfId="0" applyFont="1" applyBorder="1" applyAlignment="1" applyProtection="1">
      <alignment vertical="center" shrinkToFit="1"/>
      <protection locked="0"/>
    </xf>
    <xf numFmtId="0" fontId="4" fillId="0" borderId="72" xfId="0" applyFont="1" applyBorder="1" applyAlignment="1" applyProtection="1">
      <alignment vertical="center" shrinkToFit="1"/>
      <protection locked="0"/>
    </xf>
    <xf numFmtId="0" fontId="4" fillId="0" borderId="89" xfId="0" applyFont="1" applyBorder="1" applyAlignment="1" applyProtection="1">
      <alignment vertical="center" shrinkToFit="1"/>
      <protection locked="0"/>
    </xf>
    <xf numFmtId="0" fontId="5" fillId="0" borderId="96" xfId="0" applyFont="1" applyBorder="1" applyAlignment="1" applyProtection="1">
      <alignment vertical="center" shrinkToFit="1"/>
      <protection locked="0"/>
    </xf>
    <xf numFmtId="0" fontId="5" fillId="0" borderId="97" xfId="0" applyFont="1" applyBorder="1" applyAlignment="1" applyProtection="1">
      <alignment vertical="center" shrinkToFit="1"/>
      <protection locked="0"/>
    </xf>
    <xf numFmtId="0" fontId="5" fillId="0" borderId="98" xfId="0" applyFont="1" applyBorder="1" applyAlignment="1" applyProtection="1">
      <alignment vertical="center" shrinkToFit="1"/>
      <protection locked="0"/>
    </xf>
    <xf numFmtId="0" fontId="5" fillId="0" borderId="100" xfId="0" applyFont="1" applyBorder="1" applyAlignment="1" applyProtection="1">
      <alignment vertical="center" shrinkToFit="1"/>
      <protection locked="0"/>
    </xf>
    <xf numFmtId="0" fontId="5" fillId="0" borderId="99" xfId="0" applyFont="1" applyBorder="1" applyAlignment="1" applyProtection="1">
      <alignment vertical="center" shrinkToFit="1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88" xfId="0" applyNumberFormat="1" applyFont="1" applyBorder="1" applyAlignment="1" applyProtection="1">
      <alignment vertical="center"/>
      <protection locked="0"/>
    </xf>
    <xf numFmtId="0" fontId="9" fillId="0" borderId="5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4" fillId="5" borderId="63" xfId="0" applyFont="1" applyFill="1" applyBorder="1" applyAlignment="1">
      <alignment horizontal="center" vertical="center" shrinkToFit="1"/>
    </xf>
    <xf numFmtId="0" fontId="4" fillId="5" borderId="64" xfId="0" applyFont="1" applyFill="1" applyBorder="1" applyAlignment="1">
      <alignment horizontal="center" vertical="center" shrinkToFit="1"/>
    </xf>
    <xf numFmtId="0" fontId="6" fillId="0" borderId="0" xfId="0" applyFont="1" applyAlignment="1">
      <alignment shrinkToFit="1"/>
    </xf>
    <xf numFmtId="0" fontId="9" fillId="0" borderId="67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 shrinkToFit="1"/>
    </xf>
    <xf numFmtId="0" fontId="6" fillId="3" borderId="0" xfId="0" applyFont="1" applyFill="1" applyAlignment="1">
      <alignment horizontal="center"/>
    </xf>
    <xf numFmtId="0" fontId="9" fillId="0" borderId="56" xfId="0" applyFont="1" applyBorder="1" applyAlignment="1">
      <alignment horizontal="center"/>
    </xf>
    <xf numFmtId="0" fontId="9" fillId="0" borderId="52" xfId="0" applyFont="1" applyBorder="1" applyAlignment="1">
      <alignment horizontal="center"/>
    </xf>
    <xf numFmtId="0" fontId="9" fillId="8" borderId="56" xfId="0" applyFont="1" applyFill="1" applyBorder="1" applyAlignment="1">
      <alignment horizontal="center"/>
    </xf>
    <xf numFmtId="0" fontId="9" fillId="8" borderId="52" xfId="0" applyFont="1" applyFill="1" applyBorder="1" applyAlignment="1">
      <alignment horizontal="center"/>
    </xf>
  </cellXfs>
  <cellStyles count="5">
    <cellStyle name="ハイパーリンク" xfId="1" builtinId="8"/>
    <cellStyle name="通貨" xfId="2" builtinId="7"/>
    <cellStyle name="標準" xfId="0" builtinId="0"/>
    <cellStyle name="標準 2" xfId="3" xr:uid="{00000000-0005-0000-0000-000003000000}"/>
    <cellStyle name="標準 3" xfId="4" xr:uid="{00000000-0005-0000-0000-000004000000}"/>
  </cellStyles>
  <dxfs count="14">
    <dxf>
      <border>
        <bottom/>
        <vertical/>
        <horizontal/>
      </border>
    </dxf>
    <dxf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border>
        <bottom/>
        <vertical/>
        <horizontal/>
      </border>
    </dxf>
    <dxf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ont>
        <color theme="9" tint="0.59996337778862885"/>
      </font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theme="1" tint="0.34998626667073579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851647</xdr:colOff>
      <xdr:row>0</xdr:row>
      <xdr:rowOff>6164</xdr:rowOff>
    </xdr:from>
    <xdr:to>
      <xdr:col>30</xdr:col>
      <xdr:colOff>1905000</xdr:colOff>
      <xdr:row>0</xdr:row>
      <xdr:rowOff>661147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43000" y="6164"/>
          <a:ext cx="6589059" cy="654983"/>
        </a:xfrm>
        <a:prstGeom prst="roundRect">
          <a:avLst>
            <a:gd name="adj" fmla="val 10753"/>
          </a:avLst>
        </a:prstGeom>
        <a:solidFill>
          <a:schemeClr val="tx1"/>
        </a:solidFill>
        <a:ln w="28575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400" b="1">
              <a:solidFill>
                <a:schemeClr val="bg1"/>
              </a:solidFill>
            </a:rPr>
            <a:t>各シートの</a:t>
          </a:r>
          <a:r>
            <a:rPr kumimoji="1" lang="ja-JP" altLang="en-US" sz="1600" b="1">
              <a:solidFill>
                <a:srgbClr val="FFFF00"/>
              </a:solidFill>
            </a:rPr>
            <a:t>■</a:t>
          </a:r>
          <a:r>
            <a:rPr kumimoji="1" lang="ja-JP" altLang="en-US" sz="1400" b="1">
              <a:solidFill>
                <a:schemeClr val="bg1"/>
              </a:solidFill>
            </a:rPr>
            <a:t>部分を必ず入力の上、メールで提出してください。</a:t>
          </a:r>
          <a:endParaRPr kumimoji="1" lang="en-US" altLang="ja-JP" sz="1400" b="1">
            <a:solidFill>
              <a:schemeClr val="bg1"/>
            </a:solidFill>
          </a:endParaRPr>
        </a:p>
        <a:p>
          <a:pPr algn="ctr"/>
          <a:r>
            <a:rPr kumimoji="1" lang="en-US" altLang="ja-JP" sz="1400" b="1">
              <a:solidFill>
                <a:schemeClr val="bg1"/>
              </a:solidFill>
            </a:rPr>
            <a:t>【</a:t>
          </a:r>
          <a:r>
            <a:rPr kumimoji="1" lang="ja-JP" altLang="en-US" sz="1400" b="1">
              <a:solidFill>
                <a:schemeClr val="bg1"/>
              </a:solidFill>
            </a:rPr>
            <a:t>メールアドレス：</a:t>
          </a:r>
          <a:r>
            <a:rPr kumimoji="1" lang="en-US" altLang="ja-JP" sz="1400" b="1">
              <a:solidFill>
                <a:schemeClr val="accent6">
                  <a:lumMod val="75000"/>
                </a:schemeClr>
              </a:solidFill>
            </a:rPr>
            <a:t>sat@tokamachi-ski.net</a:t>
          </a:r>
          <a:r>
            <a:rPr kumimoji="1" lang="en-US" altLang="ja-JP" sz="1400" b="1">
              <a:solidFill>
                <a:schemeClr val="bg1"/>
              </a:solidFill>
            </a:rPr>
            <a:t>】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862853</xdr:colOff>
          <xdr:row>46</xdr:row>
          <xdr:rowOff>145675</xdr:rowOff>
        </xdr:from>
        <xdr:to>
          <xdr:col>31</xdr:col>
          <xdr:colOff>246529</xdr:colOff>
          <xdr:row>55</xdr:row>
          <xdr:rowOff>201706</xdr:rowOff>
        </xdr:to>
        <xdr:pic>
          <xdr:nvPicPr>
            <xdr:cNvPr id="1461" name="図 5">
              <a:extLs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参加料表示" spid="_x0000_s163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54206" y="10354234"/>
              <a:ext cx="6320117" cy="27454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 editAs="oneCell">
    <xdr:from>
      <xdr:col>35</xdr:col>
      <xdr:colOff>214594</xdr:colOff>
      <xdr:row>3</xdr:row>
      <xdr:rowOff>107016</xdr:rowOff>
    </xdr:from>
    <xdr:to>
      <xdr:col>40</xdr:col>
      <xdr:colOff>20733</xdr:colOff>
      <xdr:row>7</xdr:row>
      <xdr:rowOff>231960</xdr:rowOff>
    </xdr:to>
    <xdr:sp macro="" textlink="">
      <xdr:nvSpPr>
        <xdr:cNvPr id="1164" name="下矢印吹き出し 1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>
          <a:spLocks noChangeArrowheads="1"/>
        </xdr:cNvSpPr>
      </xdr:nvSpPr>
      <xdr:spPr bwMode="auto">
        <a:xfrm>
          <a:off x="9605123" y="1306045"/>
          <a:ext cx="2383492" cy="1066239"/>
        </a:xfrm>
        <a:prstGeom prst="downArrowCallout">
          <a:avLst>
            <a:gd name="adj1" fmla="val 20985"/>
            <a:gd name="adj2" fmla="val 26887"/>
            <a:gd name="adj3" fmla="val 26097"/>
            <a:gd name="adj4" fmla="val 47394"/>
          </a:avLst>
        </a:prstGeom>
        <a:solidFill>
          <a:srgbClr val="FFC000"/>
        </a:solidFill>
        <a:ln w="25400" algn="ctr">
          <a:solidFill>
            <a:srgbClr val="FFFFFF"/>
          </a:solidFill>
          <a:prstDash val="lgDash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下部にも入力項目があります。</a:t>
          </a:r>
          <a:endParaRPr lang="ja-JP" altLang="en-US" sz="1200" b="1" i="0" u="none" strike="noStrike" baseline="0">
            <a:solidFill>
              <a:srgbClr val="000000"/>
            </a:solidFill>
            <a:latin typeface="Calibri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漏れなく入力願います。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BM130"/>
  <sheetViews>
    <sheetView showGridLines="0" showZeros="0" tabSelected="1" view="pageBreakPreview" zoomScale="85" zoomScaleNormal="100" zoomScaleSheetLayoutView="85" workbookViewId="0">
      <selection activeCell="E4" sqref="E4:AH4"/>
    </sheetView>
  </sheetViews>
  <sheetFormatPr defaultRowHeight="18.75" customHeight="1"/>
  <cols>
    <col min="1" max="1" width="3.75" style="1" customWidth="1"/>
    <col min="2" max="2" width="12.5" style="1" bestFit="1" customWidth="1"/>
    <col min="3" max="4" width="5.625" style="21" hidden="1" customWidth="1"/>
    <col min="5" max="5" width="18.75" style="1" customWidth="1"/>
    <col min="6" max="6" width="5.625" style="21" hidden="1" customWidth="1"/>
    <col min="7" max="7" width="11" style="21" hidden="1" customWidth="1"/>
    <col min="8" max="15" width="5.625" style="21" hidden="1" customWidth="1"/>
    <col min="16" max="16" width="14.5" style="21" hidden="1" customWidth="1"/>
    <col min="17" max="18" width="5.625" style="21" hidden="1" customWidth="1"/>
    <col min="19" max="19" width="18.875" style="1" customWidth="1"/>
    <col min="20" max="20" width="5.625" style="1" hidden="1" customWidth="1"/>
    <col min="21" max="21" width="7.5" style="1" customWidth="1"/>
    <col min="22" max="28" width="5.625" style="21" hidden="1" customWidth="1"/>
    <col min="29" max="30" width="7.5" style="1" customWidth="1"/>
    <col min="31" max="31" width="18.375" style="1" bestFit="1" customWidth="1"/>
    <col min="32" max="32" width="7.375" style="1" bestFit="1" customWidth="1"/>
    <col min="33" max="33" width="22.5" style="1" bestFit="1" customWidth="1"/>
    <col min="34" max="34" width="7.375" style="1" bestFit="1" customWidth="1"/>
    <col min="35" max="35" width="16.25" style="1" hidden="1" customWidth="1"/>
    <col min="36" max="36" width="5.875" style="1" customWidth="1"/>
    <col min="37" max="37" width="9.125" style="1" bestFit="1" customWidth="1"/>
    <col min="38" max="38" width="7" style="1" bestFit="1" customWidth="1"/>
    <col min="39" max="44" width="5.875" style="1" customWidth="1"/>
    <col min="45" max="45" width="8.875" style="1" customWidth="1"/>
    <col min="46" max="46" width="8.5" style="1" customWidth="1"/>
    <col min="47" max="54" width="9" style="1"/>
    <col min="55" max="55" width="38.875" style="1" bestFit="1" customWidth="1"/>
    <col min="56" max="56" width="20.625" style="1" bestFit="1" customWidth="1"/>
    <col min="57" max="57" width="29.5" style="1" bestFit="1" customWidth="1"/>
    <col min="58" max="58" width="29.125" style="1" bestFit="1" customWidth="1"/>
    <col min="59" max="16384" width="9" style="1"/>
  </cols>
  <sheetData>
    <row r="1" spans="1:56" ht="55.5" customHeight="1">
      <c r="C1" s="20"/>
      <c r="D1" s="20"/>
      <c r="F1" s="20"/>
      <c r="H1" s="20"/>
      <c r="I1" s="20"/>
      <c r="J1" s="20"/>
      <c r="K1" s="20"/>
      <c r="L1" s="20"/>
      <c r="M1" s="20"/>
      <c r="N1" s="20"/>
      <c r="O1" s="20"/>
      <c r="Q1" s="20"/>
      <c r="R1" s="20"/>
      <c r="V1" s="20"/>
    </row>
    <row r="2" spans="1:56" s="2" customFormat="1" ht="21" customHeight="1" thickBot="1">
      <c r="A2" s="177" t="s">
        <v>19</v>
      </c>
      <c r="B2" s="178"/>
      <c r="C2" s="3"/>
      <c r="D2" s="3"/>
      <c r="E2" s="147">
        <v>43</v>
      </c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82" t="s">
        <v>119</v>
      </c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93"/>
      <c r="AJ2" s="92" t="s">
        <v>102</v>
      </c>
    </row>
    <row r="3" spans="1:56" s="2" customFormat="1" ht="18" customHeight="1" thickTop="1">
      <c r="A3" s="179" t="s">
        <v>18</v>
      </c>
      <c r="B3" s="16" t="s">
        <v>10</v>
      </c>
      <c r="C3" s="22"/>
      <c r="D3" s="22"/>
      <c r="E3" s="194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6"/>
    </row>
    <row r="4" spans="1:56" s="2" customFormat="1" ht="18.75" customHeight="1" thickBot="1">
      <c r="A4" s="180"/>
      <c r="B4" s="17" t="s">
        <v>4</v>
      </c>
      <c r="C4" s="23"/>
      <c r="D4" s="23"/>
      <c r="E4" s="197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9"/>
    </row>
    <row r="5" spans="1:56" s="2" customFormat="1" ht="18.75" customHeight="1" thickTop="1">
      <c r="A5" s="180"/>
      <c r="B5" s="12" t="s">
        <v>3</v>
      </c>
      <c r="C5" s="21"/>
      <c r="D5" s="21"/>
      <c r="E5" s="149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52"/>
      <c r="T5" s="9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1"/>
    </row>
    <row r="6" spans="1:56" s="2" customFormat="1" ht="18.75" customHeight="1">
      <c r="A6" s="180"/>
      <c r="B6" s="13" t="s">
        <v>2</v>
      </c>
      <c r="C6" s="21"/>
      <c r="D6" s="21"/>
      <c r="E6" s="151" t="s">
        <v>6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2" t="s">
        <v>7</v>
      </c>
      <c r="AE6" s="202"/>
      <c r="AF6" s="202"/>
      <c r="AG6" s="202"/>
      <c r="AH6" s="203"/>
    </row>
    <row r="7" spans="1:56" s="2" customFormat="1" ht="18.75" customHeight="1">
      <c r="A7" s="179" t="s">
        <v>116</v>
      </c>
      <c r="B7" s="14" t="s">
        <v>5</v>
      </c>
      <c r="C7" s="21"/>
      <c r="D7" s="21"/>
      <c r="E7" s="186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8"/>
    </row>
    <row r="8" spans="1:56" s="2" customFormat="1" ht="18.75" customHeight="1">
      <c r="A8" s="180"/>
      <c r="B8" s="15" t="s">
        <v>3</v>
      </c>
      <c r="C8" s="21"/>
      <c r="D8" s="21"/>
      <c r="E8" s="149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52"/>
      <c r="T8" s="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90"/>
    </row>
    <row r="9" spans="1:56" s="2" customFormat="1" ht="18.75" customHeight="1">
      <c r="A9" s="183"/>
      <c r="B9" s="79" t="s">
        <v>2</v>
      </c>
      <c r="C9" s="80"/>
      <c r="D9" s="80"/>
      <c r="E9" s="153" t="s">
        <v>1</v>
      </c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184"/>
      <c r="T9" s="184"/>
      <c r="U9" s="185"/>
      <c r="V9" s="154"/>
      <c r="W9" s="154"/>
      <c r="X9" s="154"/>
      <c r="Y9" s="154"/>
      <c r="Z9" s="154"/>
      <c r="AA9" s="154"/>
      <c r="AB9" s="154"/>
      <c r="AC9" s="155" t="s">
        <v>104</v>
      </c>
      <c r="AD9" s="191"/>
      <c r="AE9" s="191"/>
      <c r="AF9" s="191"/>
      <c r="AG9" s="191"/>
      <c r="AH9" s="192"/>
    </row>
    <row r="10" spans="1:56" s="2" customFormat="1" ht="7.5" customHeight="1">
      <c r="C10" s="21"/>
      <c r="D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V10" s="21"/>
      <c r="W10" s="21"/>
      <c r="X10" s="21"/>
      <c r="Y10" s="21"/>
      <c r="Z10" s="21"/>
      <c r="AA10" s="21"/>
      <c r="AB10" s="21"/>
      <c r="AI10" s="1"/>
      <c r="AJ10" s="1"/>
      <c r="AK10" s="1"/>
    </row>
    <row r="11" spans="1:56" ht="15" customHeight="1">
      <c r="A11" s="208" t="s">
        <v>70</v>
      </c>
      <c r="B11" s="208"/>
      <c r="C11" s="208"/>
      <c r="D11" s="208"/>
      <c r="E11" s="208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V11" s="1"/>
      <c r="W11" s="1"/>
      <c r="X11" s="1"/>
      <c r="Y11" s="1"/>
      <c r="Z11" s="1"/>
      <c r="AA11" s="1"/>
      <c r="AB11" s="1"/>
      <c r="AF11" s="164" t="s">
        <v>139</v>
      </c>
      <c r="AG11" s="171"/>
      <c r="AH11" s="171"/>
      <c r="AI11" s="5"/>
      <c r="BC11" s="2"/>
    </row>
    <row r="12" spans="1:56" ht="7.5" customHeight="1">
      <c r="A12" s="6"/>
      <c r="B12" s="6"/>
      <c r="E12" s="6"/>
      <c r="S12" s="7"/>
      <c r="T12" s="7"/>
      <c r="U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BD12" s="2"/>
    </row>
    <row r="13" spans="1:56" s="6" customFormat="1" ht="27.75" thickBot="1">
      <c r="A13" s="47"/>
      <c r="B13" s="124" t="s">
        <v>68</v>
      </c>
      <c r="C13" s="40"/>
      <c r="D13" s="40"/>
      <c r="E13" s="41" t="s">
        <v>0</v>
      </c>
      <c r="F13" s="40"/>
      <c r="G13" s="42" t="s">
        <v>14</v>
      </c>
      <c r="H13" s="43"/>
      <c r="I13" s="43"/>
      <c r="J13" s="43"/>
      <c r="K13" s="43"/>
      <c r="L13" s="43"/>
      <c r="M13" s="43"/>
      <c r="N13" s="43"/>
      <c r="O13" s="43"/>
      <c r="P13" s="42" t="s">
        <v>13</v>
      </c>
      <c r="Q13" s="40"/>
      <c r="R13" s="40"/>
      <c r="S13" s="44" t="s">
        <v>11</v>
      </c>
      <c r="T13" s="45"/>
      <c r="U13" s="49" t="s">
        <v>15</v>
      </c>
      <c r="V13" s="50"/>
      <c r="W13" s="50"/>
      <c r="X13" s="50"/>
      <c r="Y13" s="50"/>
      <c r="Z13" s="50"/>
      <c r="AA13" s="50"/>
      <c r="AB13" s="50"/>
      <c r="AC13" s="51" t="s">
        <v>12</v>
      </c>
      <c r="AD13" s="46" t="s">
        <v>16</v>
      </c>
      <c r="AE13" s="123" t="s">
        <v>141</v>
      </c>
      <c r="AF13" s="158" t="s">
        <v>137</v>
      </c>
      <c r="AG13" s="131" t="s">
        <v>140</v>
      </c>
      <c r="AH13" s="159" t="s">
        <v>138</v>
      </c>
      <c r="BD13" s="2"/>
    </row>
    <row r="14" spans="1:56" ht="16.5" customHeight="1" thickTop="1">
      <c r="A14" s="6">
        <v>1</v>
      </c>
      <c r="B14" s="95"/>
      <c r="C14" s="28"/>
      <c r="D14" s="28"/>
      <c r="E14" s="29"/>
      <c r="F14" s="28"/>
      <c r="G14" s="121">
        <f t="shared" ref="G14" si="0">$S$5</f>
        <v>0</v>
      </c>
      <c r="H14" s="28"/>
      <c r="I14" s="28"/>
      <c r="J14" s="28"/>
      <c r="K14" s="28"/>
      <c r="L14" s="28"/>
      <c r="M14" s="28"/>
      <c r="N14" s="28"/>
      <c r="O14" s="28"/>
      <c r="P14" s="121">
        <f t="shared" ref="P14:P43" si="1">$E$4</f>
        <v>0</v>
      </c>
      <c r="Q14" s="28"/>
      <c r="R14" s="28"/>
      <c r="S14" s="30"/>
      <c r="T14" s="31"/>
      <c r="U14" s="97"/>
      <c r="V14" s="98"/>
      <c r="W14" s="98"/>
      <c r="X14" s="98"/>
      <c r="Y14" s="98"/>
      <c r="Z14" s="98"/>
      <c r="AA14" s="98"/>
      <c r="AB14" s="98"/>
      <c r="AC14" s="32"/>
      <c r="AD14" s="33"/>
      <c r="AE14" s="156"/>
      <c r="AF14" s="132"/>
      <c r="AG14" s="160"/>
      <c r="AH14" s="128"/>
      <c r="AI14" s="1" t="str">
        <f>IF(AND($S$2=参加料計算!Q$3,$AD14=1),"Jr.CC男子",IF(AND($S$2=参加料計算!Q$3,$AD14=2),"Jr.CC女子",IF(AND($S$2=参加料計算!Q$4,$AD14=1),"市民男子",IF(AND($S$2=参加料計算!Q$4,$AD14=2),"市民女子",IF(AND($S$2=参加料計算!Q$5,$AD14=1),"十日町カップ男子",IF(AND($S$2=参加料計算!Q$5,$AD14=2),"十日町カップ女子",IF(AND($S$2=参加料計算!Q$6,$AD14=1),"ローラー男子",IF(AND($S$2=参加料計算!Q$6,$AD14=2),"ローラー女子",""))))))))</f>
        <v/>
      </c>
      <c r="BD14" s="2"/>
    </row>
    <row r="15" spans="1:56" ht="16.5" customHeight="1">
      <c r="A15" s="6">
        <v>2</v>
      </c>
      <c r="B15" s="96"/>
      <c r="C15" s="34"/>
      <c r="D15" s="34"/>
      <c r="E15" s="35"/>
      <c r="F15" s="34"/>
      <c r="G15" s="122"/>
      <c r="H15" s="34"/>
      <c r="I15" s="34"/>
      <c r="J15" s="34"/>
      <c r="K15" s="34"/>
      <c r="L15" s="34"/>
      <c r="M15" s="34"/>
      <c r="N15" s="34"/>
      <c r="O15" s="34"/>
      <c r="P15" s="122"/>
      <c r="Q15" s="34"/>
      <c r="R15" s="34"/>
      <c r="S15" s="36"/>
      <c r="T15" s="37"/>
      <c r="U15" s="99"/>
      <c r="V15" s="100"/>
      <c r="W15" s="100"/>
      <c r="X15" s="100"/>
      <c r="Y15" s="100"/>
      <c r="Z15" s="100"/>
      <c r="AA15" s="100"/>
      <c r="AB15" s="100"/>
      <c r="AC15" s="38"/>
      <c r="AD15" s="39"/>
      <c r="AE15" s="156"/>
      <c r="AF15" s="133"/>
      <c r="AG15" s="160"/>
      <c r="AH15" s="129"/>
      <c r="AI15" s="1" t="str">
        <f>IF(AND($S$2=参加料計算!Q$3,$AD15=1),"Jr.CC男子",IF(AND($S$2=参加料計算!Q$3,$AD15=2),"Jr.CC女子",IF(AND($S$2=参加料計算!Q$4,$AD15=1),"市民男子",IF(AND($S$2=参加料計算!Q$4,$AD15=2),"市民女子",IF(AND($S$2=参加料計算!Q$5,$AD15=1),"十日町カップ男子",IF(AND($S$2=参加料計算!Q$5,$AD15=2),"十日町カップ女子",IF(AND($S$2=参加料計算!Q$6,$AD15=1),"ローラー男子",IF(AND($S$2=参加料計算!Q$6,$AD15=2),"ローラー女子",""))))))))</f>
        <v/>
      </c>
      <c r="BD15" s="2"/>
    </row>
    <row r="16" spans="1:56" ht="16.5" customHeight="1">
      <c r="A16" s="6">
        <v>3</v>
      </c>
      <c r="B16" s="96"/>
      <c r="C16" s="34"/>
      <c r="D16" s="34"/>
      <c r="E16" s="35"/>
      <c r="F16" s="34"/>
      <c r="G16" s="122">
        <f t="shared" ref="G16:G43" si="2">$S$5</f>
        <v>0</v>
      </c>
      <c r="H16" s="34"/>
      <c r="I16" s="34"/>
      <c r="J16" s="34"/>
      <c r="K16" s="34"/>
      <c r="L16" s="34"/>
      <c r="M16" s="34"/>
      <c r="N16" s="34"/>
      <c r="O16" s="34"/>
      <c r="P16" s="122">
        <f t="shared" si="1"/>
        <v>0</v>
      </c>
      <c r="Q16" s="34"/>
      <c r="R16" s="34"/>
      <c r="S16" s="36"/>
      <c r="T16" s="37"/>
      <c r="U16" s="99"/>
      <c r="V16" s="100"/>
      <c r="W16" s="100"/>
      <c r="X16" s="100"/>
      <c r="Y16" s="100"/>
      <c r="Z16" s="100"/>
      <c r="AA16" s="100"/>
      <c r="AB16" s="100"/>
      <c r="AC16" s="38"/>
      <c r="AD16" s="39"/>
      <c r="AE16" s="157"/>
      <c r="AF16" s="133"/>
      <c r="AG16" s="161"/>
      <c r="AH16" s="129"/>
      <c r="AI16" s="1" t="str">
        <f>IF(AND($S$2=参加料計算!Q$3,$AD16=1),"Jr.CC男子",IF(AND($S$2=参加料計算!Q$3,$AD16=2),"Jr.CC女子",IF(AND($S$2=参加料計算!Q$4,$AD16=1),"市民男子",IF(AND($S$2=参加料計算!Q$4,$AD16=2),"市民女子",IF(AND($S$2=参加料計算!Q$5,$AD16=1),"十日町カップ男子",IF(AND($S$2=参加料計算!Q$5,$AD16=2),"十日町カップ女子",IF(AND($S$2=参加料計算!Q$6,$AD16=1),"ローラー男子",IF(AND($S$2=参加料計算!Q$6,$AD16=2),"ローラー女子",""))))))))</f>
        <v/>
      </c>
      <c r="BD16" s="2"/>
    </row>
    <row r="17" spans="1:60" ht="16.5" customHeight="1">
      <c r="A17" s="6">
        <v>4</v>
      </c>
      <c r="B17" s="96"/>
      <c r="C17" s="34"/>
      <c r="D17" s="34"/>
      <c r="E17" s="35"/>
      <c r="F17" s="34"/>
      <c r="G17" s="122">
        <f t="shared" si="2"/>
        <v>0</v>
      </c>
      <c r="H17" s="34"/>
      <c r="I17" s="34"/>
      <c r="J17" s="34"/>
      <c r="K17" s="34"/>
      <c r="L17" s="34"/>
      <c r="M17" s="34"/>
      <c r="N17" s="34"/>
      <c r="O17" s="34"/>
      <c r="P17" s="122">
        <f t="shared" si="1"/>
        <v>0</v>
      </c>
      <c r="Q17" s="34"/>
      <c r="R17" s="34"/>
      <c r="S17" s="36"/>
      <c r="T17" s="37"/>
      <c r="U17" s="99"/>
      <c r="V17" s="100"/>
      <c r="W17" s="100"/>
      <c r="X17" s="100"/>
      <c r="Y17" s="100"/>
      <c r="Z17" s="100"/>
      <c r="AA17" s="100"/>
      <c r="AB17" s="100"/>
      <c r="AC17" s="38"/>
      <c r="AD17" s="39"/>
      <c r="AE17" s="157"/>
      <c r="AF17" s="133"/>
      <c r="AG17" s="161"/>
      <c r="AH17" s="129"/>
      <c r="AI17" s="1" t="str">
        <f>IF(AND($S$2=参加料計算!Q$3,$AD17=1),"Jr.CC男子",IF(AND($S$2=参加料計算!Q$3,$AD17=2),"Jr.CC女子",IF(AND($S$2=参加料計算!Q$4,$AD17=1),"市民男子",IF(AND($S$2=参加料計算!Q$4,$AD17=2),"市民女子",IF(AND($S$2=参加料計算!Q$5,$AD17=1),"十日町カップ男子",IF(AND($S$2=参加料計算!Q$5,$AD17=2),"十日町カップ女子",IF(AND($S$2=参加料計算!Q$6,$AD17=1),"ローラー男子",IF(AND($S$2=参加料計算!Q$6,$AD17=2),"ローラー女子",""))))))))</f>
        <v/>
      </c>
      <c r="BD17" s="2"/>
    </row>
    <row r="18" spans="1:60" ht="16.5" customHeight="1">
      <c r="A18" s="6">
        <v>5</v>
      </c>
      <c r="B18" s="96"/>
      <c r="C18" s="34"/>
      <c r="D18" s="34"/>
      <c r="E18" s="35"/>
      <c r="F18" s="34"/>
      <c r="G18" s="122">
        <f t="shared" si="2"/>
        <v>0</v>
      </c>
      <c r="H18" s="34"/>
      <c r="I18" s="34"/>
      <c r="J18" s="34"/>
      <c r="K18" s="34"/>
      <c r="L18" s="34"/>
      <c r="M18" s="34"/>
      <c r="N18" s="34"/>
      <c r="O18" s="34"/>
      <c r="P18" s="122">
        <f t="shared" si="1"/>
        <v>0</v>
      </c>
      <c r="Q18" s="34"/>
      <c r="R18" s="34"/>
      <c r="S18" s="36"/>
      <c r="T18" s="37"/>
      <c r="U18" s="99"/>
      <c r="V18" s="100"/>
      <c r="W18" s="100"/>
      <c r="X18" s="100"/>
      <c r="Y18" s="100"/>
      <c r="Z18" s="100"/>
      <c r="AA18" s="100"/>
      <c r="AB18" s="100"/>
      <c r="AC18" s="38"/>
      <c r="AD18" s="39"/>
      <c r="AE18" s="157"/>
      <c r="AF18" s="133"/>
      <c r="AG18" s="161"/>
      <c r="AH18" s="129"/>
      <c r="AI18" s="1" t="str">
        <f>IF(AND($S$2=参加料計算!Q$3,$AD18=1),"Jr.CC男子",IF(AND($S$2=参加料計算!Q$3,$AD18=2),"Jr.CC女子",IF(AND($S$2=参加料計算!Q$4,$AD18=1),"市民男子",IF(AND($S$2=参加料計算!Q$4,$AD18=2),"市民女子",IF(AND($S$2=参加料計算!Q$5,$AD18=1),"十日町カップ男子",IF(AND($S$2=参加料計算!Q$5,$AD18=2),"十日町カップ女子",IF(AND($S$2=参加料計算!Q$6,$AD18=1),"ローラー男子",IF(AND($S$2=参加料計算!Q$6,$AD18=2),"ローラー女子",""))))))))</f>
        <v/>
      </c>
      <c r="BH18" s="2"/>
    </row>
    <row r="19" spans="1:60" ht="16.5" customHeight="1">
      <c r="A19" s="6">
        <v>6</v>
      </c>
      <c r="B19" s="96"/>
      <c r="C19" s="34"/>
      <c r="D19" s="34"/>
      <c r="E19" s="35"/>
      <c r="F19" s="34"/>
      <c r="G19" s="122">
        <f t="shared" si="2"/>
        <v>0</v>
      </c>
      <c r="H19" s="34"/>
      <c r="I19" s="34"/>
      <c r="J19" s="34"/>
      <c r="K19" s="34"/>
      <c r="L19" s="34"/>
      <c r="M19" s="34"/>
      <c r="N19" s="34"/>
      <c r="O19" s="34"/>
      <c r="P19" s="122">
        <f t="shared" si="1"/>
        <v>0</v>
      </c>
      <c r="Q19" s="34"/>
      <c r="R19" s="34"/>
      <c r="S19" s="36"/>
      <c r="T19" s="37"/>
      <c r="U19" s="99"/>
      <c r="V19" s="100"/>
      <c r="W19" s="100"/>
      <c r="X19" s="100"/>
      <c r="Y19" s="100"/>
      <c r="Z19" s="100"/>
      <c r="AA19" s="100"/>
      <c r="AB19" s="100"/>
      <c r="AC19" s="38"/>
      <c r="AD19" s="39"/>
      <c r="AE19" s="157"/>
      <c r="AF19" s="133"/>
      <c r="AG19" s="161"/>
      <c r="AH19" s="129"/>
      <c r="AI19" s="1" t="str">
        <f>IF(AND($S$2=参加料計算!Q$3,$AD19=1),"Jr.CC男子",IF(AND($S$2=参加料計算!Q$3,$AD19=2),"Jr.CC女子",IF(AND($S$2=参加料計算!Q$4,$AD19=1),"市民男子",IF(AND($S$2=参加料計算!Q$4,$AD19=2),"市民女子",IF(AND($S$2=参加料計算!Q$5,$AD19=1),"十日町カップ男子",IF(AND($S$2=参加料計算!Q$5,$AD19=2),"十日町カップ女子",IF(AND($S$2=参加料計算!Q$6,$AD19=1),"ローラー男子",IF(AND($S$2=参加料計算!Q$6,$AD19=2),"ローラー女子",""))))))))</f>
        <v/>
      </c>
      <c r="BH19" s="2"/>
    </row>
    <row r="20" spans="1:60" ht="16.5" customHeight="1">
      <c r="A20" s="6">
        <v>7</v>
      </c>
      <c r="B20" s="96"/>
      <c r="C20" s="34"/>
      <c r="D20" s="34"/>
      <c r="E20" s="35"/>
      <c r="F20" s="34"/>
      <c r="G20" s="122">
        <f t="shared" si="2"/>
        <v>0</v>
      </c>
      <c r="H20" s="34"/>
      <c r="I20" s="34"/>
      <c r="J20" s="34"/>
      <c r="K20" s="34"/>
      <c r="L20" s="34"/>
      <c r="M20" s="34"/>
      <c r="N20" s="34"/>
      <c r="O20" s="34"/>
      <c r="P20" s="122">
        <f t="shared" si="1"/>
        <v>0</v>
      </c>
      <c r="Q20" s="34"/>
      <c r="R20" s="34"/>
      <c r="S20" s="36"/>
      <c r="T20" s="37"/>
      <c r="U20" s="99"/>
      <c r="V20" s="100"/>
      <c r="W20" s="100"/>
      <c r="X20" s="100"/>
      <c r="Y20" s="100"/>
      <c r="Z20" s="100"/>
      <c r="AA20" s="100"/>
      <c r="AB20" s="100"/>
      <c r="AC20" s="38"/>
      <c r="AD20" s="39"/>
      <c r="AE20" s="157"/>
      <c r="AF20" s="133"/>
      <c r="AG20" s="161"/>
      <c r="AH20" s="129"/>
      <c r="AI20" s="1" t="str">
        <f>IF(AND($S$2=参加料計算!Q$3,$AD20=1),"Jr.CC男子",IF(AND($S$2=参加料計算!Q$3,$AD20=2),"Jr.CC女子",IF(AND($S$2=参加料計算!Q$4,$AD20=1),"市民男子",IF(AND($S$2=参加料計算!Q$4,$AD20=2),"市民女子",IF(AND($S$2=参加料計算!Q$5,$AD20=1),"十日町カップ男子",IF(AND($S$2=参加料計算!Q$5,$AD20=2),"十日町カップ女子",IF(AND($S$2=参加料計算!Q$6,$AD20=1),"ローラー男子",IF(AND($S$2=参加料計算!Q$6,$AD20=2),"ローラー女子",""))))))))</f>
        <v/>
      </c>
      <c r="BH20" s="2"/>
    </row>
    <row r="21" spans="1:60" ht="16.5" customHeight="1">
      <c r="A21" s="6">
        <v>8</v>
      </c>
      <c r="B21" s="96"/>
      <c r="C21" s="34"/>
      <c r="D21" s="34"/>
      <c r="E21" s="35"/>
      <c r="F21" s="34"/>
      <c r="G21" s="122">
        <f t="shared" si="2"/>
        <v>0</v>
      </c>
      <c r="H21" s="34"/>
      <c r="I21" s="34"/>
      <c r="J21" s="34"/>
      <c r="K21" s="34"/>
      <c r="L21" s="34"/>
      <c r="M21" s="34"/>
      <c r="N21" s="34"/>
      <c r="O21" s="34"/>
      <c r="P21" s="122">
        <f t="shared" si="1"/>
        <v>0</v>
      </c>
      <c r="Q21" s="34"/>
      <c r="R21" s="34"/>
      <c r="S21" s="36"/>
      <c r="T21" s="37"/>
      <c r="U21" s="99"/>
      <c r="V21" s="100"/>
      <c r="W21" s="100"/>
      <c r="X21" s="100"/>
      <c r="Y21" s="100"/>
      <c r="Z21" s="100"/>
      <c r="AA21" s="100"/>
      <c r="AB21" s="100"/>
      <c r="AC21" s="38"/>
      <c r="AD21" s="39"/>
      <c r="AE21" s="157"/>
      <c r="AF21" s="133"/>
      <c r="AG21" s="161"/>
      <c r="AH21" s="129"/>
      <c r="AI21" s="1" t="str">
        <f>IF(AND($S$2=参加料計算!Q$3,$AD21=1),"Jr.CC男子",IF(AND($S$2=参加料計算!Q$3,$AD21=2),"Jr.CC女子",IF(AND($S$2=参加料計算!Q$4,$AD21=1),"市民男子",IF(AND($S$2=参加料計算!Q$4,$AD21=2),"市民女子",IF(AND($S$2=参加料計算!Q$5,$AD21=1),"十日町カップ男子",IF(AND($S$2=参加料計算!Q$5,$AD21=2),"十日町カップ女子",IF(AND($S$2=参加料計算!Q$6,$AD21=1),"ローラー男子",IF(AND($S$2=参加料計算!Q$6,$AD21=2),"ローラー女子",""))))))))</f>
        <v/>
      </c>
      <c r="BH21" s="2"/>
    </row>
    <row r="22" spans="1:60" ht="16.5" customHeight="1">
      <c r="A22" s="6">
        <v>9</v>
      </c>
      <c r="B22" s="96"/>
      <c r="C22" s="34"/>
      <c r="D22" s="34"/>
      <c r="E22" s="35"/>
      <c r="F22" s="34"/>
      <c r="G22" s="122">
        <f t="shared" si="2"/>
        <v>0</v>
      </c>
      <c r="H22" s="34"/>
      <c r="I22" s="34"/>
      <c r="J22" s="34"/>
      <c r="K22" s="34"/>
      <c r="L22" s="34"/>
      <c r="M22" s="34"/>
      <c r="N22" s="34"/>
      <c r="O22" s="34"/>
      <c r="P22" s="122">
        <f t="shared" si="1"/>
        <v>0</v>
      </c>
      <c r="Q22" s="34"/>
      <c r="R22" s="34"/>
      <c r="S22" s="36"/>
      <c r="T22" s="37"/>
      <c r="U22" s="99"/>
      <c r="V22" s="100"/>
      <c r="W22" s="100"/>
      <c r="X22" s="100"/>
      <c r="Y22" s="100"/>
      <c r="Z22" s="100"/>
      <c r="AA22" s="100"/>
      <c r="AB22" s="100"/>
      <c r="AC22" s="38"/>
      <c r="AD22" s="39"/>
      <c r="AE22" s="157"/>
      <c r="AF22" s="133"/>
      <c r="AG22" s="161"/>
      <c r="AH22" s="129"/>
      <c r="AI22" s="1" t="str">
        <f>IF(AND($S$2=参加料計算!Q$3,$AD22=1),"Jr.CC男子",IF(AND($S$2=参加料計算!Q$3,$AD22=2),"Jr.CC女子",IF(AND($S$2=参加料計算!Q$4,$AD22=1),"市民男子",IF(AND($S$2=参加料計算!Q$4,$AD22=2),"市民女子",IF(AND($S$2=参加料計算!Q$5,$AD22=1),"十日町カップ男子",IF(AND($S$2=参加料計算!Q$5,$AD22=2),"十日町カップ女子",IF(AND($S$2=参加料計算!Q$6,$AD22=1),"ローラー男子",IF(AND($S$2=参加料計算!Q$6,$AD22=2),"ローラー女子",""))))))))</f>
        <v/>
      </c>
      <c r="BH22" s="2"/>
    </row>
    <row r="23" spans="1:60" ht="16.5" customHeight="1">
      <c r="A23" s="6">
        <v>10</v>
      </c>
      <c r="B23" s="96"/>
      <c r="C23" s="34"/>
      <c r="D23" s="34"/>
      <c r="E23" s="35"/>
      <c r="F23" s="34"/>
      <c r="G23" s="122">
        <f t="shared" si="2"/>
        <v>0</v>
      </c>
      <c r="H23" s="34"/>
      <c r="I23" s="34"/>
      <c r="J23" s="34"/>
      <c r="K23" s="34"/>
      <c r="L23" s="34"/>
      <c r="M23" s="34"/>
      <c r="N23" s="34"/>
      <c r="O23" s="34"/>
      <c r="P23" s="122">
        <f t="shared" si="1"/>
        <v>0</v>
      </c>
      <c r="Q23" s="34"/>
      <c r="R23" s="34"/>
      <c r="S23" s="36"/>
      <c r="T23" s="37"/>
      <c r="U23" s="99"/>
      <c r="V23" s="100"/>
      <c r="W23" s="100"/>
      <c r="X23" s="100"/>
      <c r="Y23" s="100"/>
      <c r="Z23" s="100"/>
      <c r="AA23" s="100"/>
      <c r="AB23" s="100"/>
      <c r="AC23" s="38"/>
      <c r="AD23" s="39"/>
      <c r="AE23" s="157"/>
      <c r="AF23" s="133"/>
      <c r="AG23" s="161"/>
      <c r="AH23" s="129"/>
      <c r="AI23" s="1" t="str">
        <f>IF(AND($S$2=参加料計算!Q$3,$AD23=1),"Jr.CC男子",IF(AND($S$2=参加料計算!Q$3,$AD23=2),"Jr.CC女子",IF(AND($S$2=参加料計算!Q$4,$AD23=1),"市民男子",IF(AND($S$2=参加料計算!Q$4,$AD23=2),"市民女子",IF(AND($S$2=参加料計算!Q$5,$AD23=1),"十日町カップ男子",IF(AND($S$2=参加料計算!Q$5,$AD23=2),"十日町カップ女子",IF(AND($S$2=参加料計算!Q$6,$AD23=1),"ローラー男子",IF(AND($S$2=参加料計算!Q$6,$AD23=2),"ローラー女子",""))))))))</f>
        <v/>
      </c>
      <c r="BH23" s="2"/>
    </row>
    <row r="24" spans="1:60" ht="16.5" customHeight="1">
      <c r="A24" s="6">
        <v>11</v>
      </c>
      <c r="B24" s="96"/>
      <c r="C24" s="34"/>
      <c r="D24" s="34"/>
      <c r="E24" s="35"/>
      <c r="F24" s="34"/>
      <c r="G24" s="122">
        <f t="shared" si="2"/>
        <v>0</v>
      </c>
      <c r="H24" s="34"/>
      <c r="I24" s="34"/>
      <c r="J24" s="34"/>
      <c r="K24" s="34"/>
      <c r="L24" s="34"/>
      <c r="M24" s="34"/>
      <c r="N24" s="34"/>
      <c r="O24" s="34"/>
      <c r="P24" s="122">
        <f t="shared" si="1"/>
        <v>0</v>
      </c>
      <c r="Q24" s="34"/>
      <c r="R24" s="34"/>
      <c r="S24" s="36"/>
      <c r="T24" s="37"/>
      <c r="U24" s="99"/>
      <c r="V24" s="100"/>
      <c r="W24" s="100"/>
      <c r="X24" s="100"/>
      <c r="Y24" s="100"/>
      <c r="Z24" s="100"/>
      <c r="AA24" s="100"/>
      <c r="AB24" s="100"/>
      <c r="AC24" s="38"/>
      <c r="AD24" s="39"/>
      <c r="AE24" s="157"/>
      <c r="AF24" s="133"/>
      <c r="AG24" s="161"/>
      <c r="AH24" s="129"/>
      <c r="AI24" s="1" t="str">
        <f>IF(AND($S$2=参加料計算!Q$3,$AD24=1),"Jr.CC男子",IF(AND($S$2=参加料計算!Q$3,$AD24=2),"Jr.CC女子",IF(AND($S$2=参加料計算!Q$4,$AD24=1),"市民男子",IF(AND($S$2=参加料計算!Q$4,$AD24=2),"市民女子",IF(AND($S$2=参加料計算!Q$5,$AD24=1),"十日町カップ男子",IF(AND($S$2=参加料計算!Q$5,$AD24=2),"十日町カップ女子",IF(AND($S$2=参加料計算!Q$6,$AD24=1),"ローラー男子",IF(AND($S$2=参加料計算!Q$6,$AD24=2),"ローラー女子",""))))))))</f>
        <v/>
      </c>
      <c r="BH24" s="2"/>
    </row>
    <row r="25" spans="1:60" ht="16.5" customHeight="1">
      <c r="A25" s="6">
        <v>12</v>
      </c>
      <c r="B25" s="96"/>
      <c r="C25" s="34"/>
      <c r="D25" s="34"/>
      <c r="E25" s="35"/>
      <c r="F25" s="34"/>
      <c r="G25" s="122">
        <f t="shared" si="2"/>
        <v>0</v>
      </c>
      <c r="H25" s="34"/>
      <c r="I25" s="34"/>
      <c r="J25" s="34"/>
      <c r="K25" s="34"/>
      <c r="L25" s="34"/>
      <c r="M25" s="34"/>
      <c r="N25" s="34"/>
      <c r="O25" s="34"/>
      <c r="P25" s="122">
        <f t="shared" si="1"/>
        <v>0</v>
      </c>
      <c r="Q25" s="34"/>
      <c r="R25" s="34"/>
      <c r="S25" s="36"/>
      <c r="T25" s="37"/>
      <c r="U25" s="99"/>
      <c r="V25" s="100"/>
      <c r="W25" s="100"/>
      <c r="X25" s="100"/>
      <c r="Y25" s="100"/>
      <c r="Z25" s="100"/>
      <c r="AA25" s="100"/>
      <c r="AB25" s="100"/>
      <c r="AC25" s="38"/>
      <c r="AD25" s="39"/>
      <c r="AE25" s="157"/>
      <c r="AF25" s="133"/>
      <c r="AG25" s="161"/>
      <c r="AH25" s="129"/>
      <c r="AI25" s="1" t="str">
        <f>IF(AND($S$2=参加料計算!Q$3,$AD25=1),"Jr.CC男子",IF(AND($S$2=参加料計算!Q$3,$AD25=2),"Jr.CC女子",IF(AND($S$2=参加料計算!Q$4,$AD25=1),"市民男子",IF(AND($S$2=参加料計算!Q$4,$AD25=2),"市民女子",IF(AND($S$2=参加料計算!Q$5,$AD25=1),"十日町カップ男子",IF(AND($S$2=参加料計算!Q$5,$AD25=2),"十日町カップ女子",IF(AND($S$2=参加料計算!Q$6,$AD25=1),"ローラー男子",IF(AND($S$2=参加料計算!Q$6,$AD25=2),"ローラー女子",""))))))))</f>
        <v/>
      </c>
      <c r="BH25" s="2"/>
    </row>
    <row r="26" spans="1:60" ht="16.5" customHeight="1">
      <c r="A26" s="6">
        <v>13</v>
      </c>
      <c r="B26" s="96"/>
      <c r="C26" s="34"/>
      <c r="D26" s="34"/>
      <c r="E26" s="35"/>
      <c r="F26" s="34"/>
      <c r="G26" s="122">
        <f t="shared" si="2"/>
        <v>0</v>
      </c>
      <c r="H26" s="34"/>
      <c r="I26" s="34"/>
      <c r="J26" s="34"/>
      <c r="K26" s="34"/>
      <c r="L26" s="34"/>
      <c r="M26" s="34"/>
      <c r="N26" s="34"/>
      <c r="O26" s="34"/>
      <c r="P26" s="122">
        <f t="shared" si="1"/>
        <v>0</v>
      </c>
      <c r="Q26" s="34"/>
      <c r="R26" s="34"/>
      <c r="S26" s="36"/>
      <c r="T26" s="37"/>
      <c r="U26" s="99"/>
      <c r="V26" s="100"/>
      <c r="W26" s="100"/>
      <c r="X26" s="100"/>
      <c r="Y26" s="100"/>
      <c r="Z26" s="100"/>
      <c r="AA26" s="100"/>
      <c r="AB26" s="100"/>
      <c r="AC26" s="38"/>
      <c r="AD26" s="39"/>
      <c r="AE26" s="157"/>
      <c r="AF26" s="133"/>
      <c r="AG26" s="161"/>
      <c r="AH26" s="129"/>
      <c r="AI26" s="1" t="str">
        <f>IF(AND($S$2=参加料計算!Q$3,$AD26=1),"Jr.CC男子",IF(AND($S$2=参加料計算!Q$3,$AD26=2),"Jr.CC女子",IF(AND($S$2=参加料計算!Q$4,$AD26=1),"市民男子",IF(AND($S$2=参加料計算!Q$4,$AD26=2),"市民女子",IF(AND($S$2=参加料計算!Q$5,$AD26=1),"十日町カップ男子",IF(AND($S$2=参加料計算!Q$5,$AD26=2),"十日町カップ女子",IF(AND($S$2=参加料計算!Q$6,$AD26=1),"ローラー男子",IF(AND($S$2=参加料計算!Q$6,$AD26=2),"ローラー女子",""))))))))</f>
        <v/>
      </c>
      <c r="BH26" s="2"/>
    </row>
    <row r="27" spans="1:60" ht="16.5" customHeight="1">
      <c r="A27" s="6">
        <v>14</v>
      </c>
      <c r="B27" s="96"/>
      <c r="C27" s="34"/>
      <c r="D27" s="34"/>
      <c r="E27" s="35"/>
      <c r="F27" s="34"/>
      <c r="G27" s="122">
        <f t="shared" si="2"/>
        <v>0</v>
      </c>
      <c r="H27" s="34"/>
      <c r="I27" s="34"/>
      <c r="J27" s="34"/>
      <c r="K27" s="34"/>
      <c r="L27" s="34"/>
      <c r="M27" s="34"/>
      <c r="N27" s="34"/>
      <c r="O27" s="34"/>
      <c r="P27" s="122">
        <f t="shared" si="1"/>
        <v>0</v>
      </c>
      <c r="Q27" s="34"/>
      <c r="R27" s="34"/>
      <c r="S27" s="36"/>
      <c r="T27" s="37"/>
      <c r="U27" s="99"/>
      <c r="V27" s="100"/>
      <c r="W27" s="100"/>
      <c r="X27" s="100"/>
      <c r="Y27" s="100"/>
      <c r="Z27" s="100"/>
      <c r="AA27" s="100"/>
      <c r="AB27" s="100"/>
      <c r="AC27" s="38"/>
      <c r="AD27" s="39"/>
      <c r="AE27" s="157"/>
      <c r="AF27" s="133"/>
      <c r="AG27" s="161"/>
      <c r="AH27" s="129"/>
      <c r="AI27" s="1" t="str">
        <f>IF(AND($S$2=参加料計算!Q$3,$AD27=1),"Jr.CC男子",IF(AND($S$2=参加料計算!Q$3,$AD27=2),"Jr.CC女子",IF(AND($S$2=参加料計算!Q$4,$AD27=1),"市民男子",IF(AND($S$2=参加料計算!Q$4,$AD27=2),"市民女子",IF(AND($S$2=参加料計算!Q$5,$AD27=1),"十日町カップ男子",IF(AND($S$2=参加料計算!Q$5,$AD27=2),"十日町カップ女子",IF(AND($S$2=参加料計算!Q$6,$AD27=1),"ローラー男子",IF(AND($S$2=参加料計算!Q$6,$AD27=2),"ローラー女子",""))))))))</f>
        <v/>
      </c>
      <c r="BH27" s="2"/>
    </row>
    <row r="28" spans="1:60" ht="16.5" customHeight="1">
      <c r="A28" s="6">
        <v>15</v>
      </c>
      <c r="B28" s="96"/>
      <c r="C28" s="34"/>
      <c r="D28" s="34"/>
      <c r="E28" s="35"/>
      <c r="F28" s="34"/>
      <c r="G28" s="122">
        <f t="shared" si="2"/>
        <v>0</v>
      </c>
      <c r="H28" s="34"/>
      <c r="I28" s="34"/>
      <c r="J28" s="34"/>
      <c r="K28" s="34"/>
      <c r="L28" s="34"/>
      <c r="M28" s="34"/>
      <c r="N28" s="34"/>
      <c r="O28" s="34"/>
      <c r="P28" s="122">
        <f t="shared" si="1"/>
        <v>0</v>
      </c>
      <c r="Q28" s="34"/>
      <c r="R28" s="34"/>
      <c r="S28" s="36"/>
      <c r="T28" s="37"/>
      <c r="U28" s="99"/>
      <c r="V28" s="100"/>
      <c r="W28" s="100"/>
      <c r="X28" s="100"/>
      <c r="Y28" s="100"/>
      <c r="Z28" s="100"/>
      <c r="AA28" s="100"/>
      <c r="AB28" s="100"/>
      <c r="AC28" s="38"/>
      <c r="AD28" s="39"/>
      <c r="AE28" s="157"/>
      <c r="AF28" s="133"/>
      <c r="AG28" s="161"/>
      <c r="AH28" s="129"/>
      <c r="AI28" s="1" t="str">
        <f>IF(AND($S$2=参加料計算!Q$3,$AD28=1),"Jr.CC男子",IF(AND($S$2=参加料計算!Q$3,$AD28=2),"Jr.CC女子",IF(AND($S$2=参加料計算!Q$4,$AD28=1),"市民男子",IF(AND($S$2=参加料計算!Q$4,$AD28=2),"市民女子",IF(AND($S$2=参加料計算!Q$5,$AD28=1),"十日町カップ男子",IF(AND($S$2=参加料計算!Q$5,$AD28=2),"十日町カップ女子",IF(AND($S$2=参加料計算!Q$6,$AD28=1),"ローラー男子",IF(AND($S$2=参加料計算!Q$6,$AD28=2),"ローラー女子",""))))))))</f>
        <v/>
      </c>
      <c r="BH28" s="2"/>
    </row>
    <row r="29" spans="1:60" ht="16.5" customHeight="1">
      <c r="A29" s="6">
        <v>16</v>
      </c>
      <c r="B29" s="96"/>
      <c r="C29" s="34"/>
      <c r="D29" s="34"/>
      <c r="E29" s="35"/>
      <c r="F29" s="34"/>
      <c r="G29" s="122">
        <f t="shared" si="2"/>
        <v>0</v>
      </c>
      <c r="H29" s="34"/>
      <c r="I29" s="34"/>
      <c r="J29" s="34"/>
      <c r="K29" s="34"/>
      <c r="L29" s="34"/>
      <c r="M29" s="34"/>
      <c r="N29" s="34"/>
      <c r="O29" s="34"/>
      <c r="P29" s="122">
        <f t="shared" si="1"/>
        <v>0</v>
      </c>
      <c r="Q29" s="34"/>
      <c r="R29" s="34"/>
      <c r="S29" s="36"/>
      <c r="T29" s="37"/>
      <c r="U29" s="99"/>
      <c r="V29" s="100"/>
      <c r="W29" s="100"/>
      <c r="X29" s="100"/>
      <c r="Y29" s="100"/>
      <c r="Z29" s="100"/>
      <c r="AA29" s="100"/>
      <c r="AB29" s="100"/>
      <c r="AC29" s="38"/>
      <c r="AD29" s="39"/>
      <c r="AE29" s="157"/>
      <c r="AF29" s="133"/>
      <c r="AG29" s="161"/>
      <c r="AH29" s="129"/>
      <c r="AI29" s="1" t="str">
        <f>IF(AND($S$2=参加料計算!Q$3,$AD29=1),"Jr.CC男子",IF(AND($S$2=参加料計算!Q$3,$AD29=2),"Jr.CC女子",IF(AND($S$2=参加料計算!Q$4,$AD29=1),"市民男子",IF(AND($S$2=参加料計算!Q$4,$AD29=2),"市民女子",IF(AND($S$2=参加料計算!Q$5,$AD29=1),"十日町カップ男子",IF(AND($S$2=参加料計算!Q$5,$AD29=2),"十日町カップ女子",IF(AND($S$2=参加料計算!Q$6,$AD29=1),"ローラー男子",IF(AND($S$2=参加料計算!Q$6,$AD29=2),"ローラー女子",""))))))))</f>
        <v/>
      </c>
      <c r="BH29" s="2"/>
    </row>
    <row r="30" spans="1:60" ht="16.5" customHeight="1">
      <c r="A30" s="6">
        <v>17</v>
      </c>
      <c r="B30" s="96"/>
      <c r="C30" s="34"/>
      <c r="D30" s="34"/>
      <c r="E30" s="35"/>
      <c r="F30" s="34"/>
      <c r="G30" s="122">
        <f t="shared" si="2"/>
        <v>0</v>
      </c>
      <c r="H30" s="34"/>
      <c r="I30" s="34"/>
      <c r="J30" s="34"/>
      <c r="K30" s="34"/>
      <c r="L30" s="34"/>
      <c r="M30" s="34"/>
      <c r="N30" s="34"/>
      <c r="O30" s="34"/>
      <c r="P30" s="122">
        <f t="shared" si="1"/>
        <v>0</v>
      </c>
      <c r="Q30" s="34"/>
      <c r="R30" s="34"/>
      <c r="S30" s="36"/>
      <c r="T30" s="37"/>
      <c r="U30" s="99"/>
      <c r="V30" s="100"/>
      <c r="W30" s="100"/>
      <c r="X30" s="100"/>
      <c r="Y30" s="100"/>
      <c r="Z30" s="100"/>
      <c r="AA30" s="100"/>
      <c r="AB30" s="100"/>
      <c r="AC30" s="38"/>
      <c r="AD30" s="39"/>
      <c r="AE30" s="157"/>
      <c r="AF30" s="133"/>
      <c r="AG30" s="161"/>
      <c r="AH30" s="129"/>
      <c r="AI30" s="1" t="str">
        <f>IF(AND($S$2=参加料計算!Q$3,$AD30=1),"Jr.CC男子",IF(AND($S$2=参加料計算!Q$3,$AD30=2),"Jr.CC女子",IF(AND($S$2=参加料計算!Q$4,$AD30=1),"市民男子",IF(AND($S$2=参加料計算!Q$4,$AD30=2),"市民女子",IF(AND($S$2=参加料計算!Q$5,$AD30=1),"十日町カップ男子",IF(AND($S$2=参加料計算!Q$5,$AD30=2),"十日町カップ女子",IF(AND($S$2=参加料計算!Q$6,$AD30=1),"ローラー男子",IF(AND($S$2=参加料計算!Q$6,$AD30=2),"ローラー女子",""))))))))</f>
        <v/>
      </c>
      <c r="BH30" s="2"/>
    </row>
    <row r="31" spans="1:60" ht="16.5" customHeight="1">
      <c r="A31" s="6">
        <v>18</v>
      </c>
      <c r="B31" s="96"/>
      <c r="C31" s="34"/>
      <c r="D31" s="34"/>
      <c r="E31" s="35"/>
      <c r="F31" s="34"/>
      <c r="G31" s="122">
        <f t="shared" si="2"/>
        <v>0</v>
      </c>
      <c r="H31" s="34"/>
      <c r="I31" s="34"/>
      <c r="J31" s="34"/>
      <c r="K31" s="34"/>
      <c r="L31" s="34"/>
      <c r="M31" s="34"/>
      <c r="N31" s="34"/>
      <c r="O31" s="34"/>
      <c r="P31" s="122">
        <f t="shared" si="1"/>
        <v>0</v>
      </c>
      <c r="Q31" s="34"/>
      <c r="R31" s="34"/>
      <c r="S31" s="36"/>
      <c r="T31" s="37"/>
      <c r="U31" s="99"/>
      <c r="V31" s="100"/>
      <c r="W31" s="100"/>
      <c r="X31" s="100"/>
      <c r="Y31" s="100"/>
      <c r="Z31" s="100"/>
      <c r="AA31" s="100"/>
      <c r="AB31" s="100"/>
      <c r="AC31" s="38"/>
      <c r="AD31" s="39"/>
      <c r="AE31" s="157"/>
      <c r="AF31" s="133"/>
      <c r="AG31" s="161"/>
      <c r="AH31" s="129"/>
      <c r="AI31" s="1" t="str">
        <f>IF(AND($S$2=参加料計算!Q$3,$AD31=1),"Jr.CC男子",IF(AND($S$2=参加料計算!Q$3,$AD31=2),"Jr.CC女子",IF(AND($S$2=参加料計算!Q$4,$AD31=1),"市民男子",IF(AND($S$2=参加料計算!Q$4,$AD31=2),"市民女子",IF(AND($S$2=参加料計算!Q$5,$AD31=1),"十日町カップ男子",IF(AND($S$2=参加料計算!Q$5,$AD31=2),"十日町カップ女子",IF(AND($S$2=参加料計算!Q$6,$AD31=1),"ローラー男子",IF(AND($S$2=参加料計算!Q$6,$AD31=2),"ローラー女子",""))))))))</f>
        <v/>
      </c>
      <c r="BH31" s="2"/>
    </row>
    <row r="32" spans="1:60" ht="16.5" customHeight="1">
      <c r="A32" s="6">
        <v>19</v>
      </c>
      <c r="B32" s="96"/>
      <c r="C32" s="34"/>
      <c r="D32" s="34"/>
      <c r="E32" s="35"/>
      <c r="F32" s="34"/>
      <c r="G32" s="122">
        <f t="shared" si="2"/>
        <v>0</v>
      </c>
      <c r="H32" s="34"/>
      <c r="I32" s="34"/>
      <c r="J32" s="34"/>
      <c r="K32" s="34"/>
      <c r="L32" s="34"/>
      <c r="M32" s="34"/>
      <c r="N32" s="34"/>
      <c r="O32" s="34"/>
      <c r="P32" s="122">
        <f t="shared" si="1"/>
        <v>0</v>
      </c>
      <c r="Q32" s="34"/>
      <c r="R32" s="34"/>
      <c r="S32" s="36"/>
      <c r="T32" s="37"/>
      <c r="U32" s="99"/>
      <c r="V32" s="100"/>
      <c r="W32" s="100"/>
      <c r="X32" s="100"/>
      <c r="Y32" s="100"/>
      <c r="Z32" s="100"/>
      <c r="AA32" s="100"/>
      <c r="AB32" s="100"/>
      <c r="AC32" s="38"/>
      <c r="AD32" s="39"/>
      <c r="AE32" s="157"/>
      <c r="AF32" s="133"/>
      <c r="AG32" s="161"/>
      <c r="AH32" s="129"/>
      <c r="AI32" s="1" t="str">
        <f>IF(AND($S$2=参加料計算!Q$3,$AD32=1),"Jr.CC男子",IF(AND($S$2=参加料計算!Q$3,$AD32=2),"Jr.CC女子",IF(AND($S$2=参加料計算!Q$4,$AD32=1),"市民男子",IF(AND($S$2=参加料計算!Q$4,$AD32=2),"市民女子",IF(AND($S$2=参加料計算!Q$5,$AD32=1),"十日町カップ男子",IF(AND($S$2=参加料計算!Q$5,$AD32=2),"十日町カップ女子",IF(AND($S$2=参加料計算!Q$6,$AD32=1),"ローラー男子",IF(AND($S$2=参加料計算!Q$6,$AD32=2),"ローラー女子",""))))))))</f>
        <v/>
      </c>
      <c r="BH32" s="2"/>
    </row>
    <row r="33" spans="1:65" ht="16.5" customHeight="1">
      <c r="A33" s="6">
        <v>20</v>
      </c>
      <c r="B33" s="96"/>
      <c r="C33" s="34"/>
      <c r="D33" s="34"/>
      <c r="E33" s="35"/>
      <c r="F33" s="34"/>
      <c r="G33" s="122">
        <f t="shared" si="2"/>
        <v>0</v>
      </c>
      <c r="H33" s="34"/>
      <c r="I33" s="34"/>
      <c r="J33" s="34"/>
      <c r="K33" s="34"/>
      <c r="L33" s="34"/>
      <c r="M33" s="34"/>
      <c r="N33" s="34"/>
      <c r="O33" s="34"/>
      <c r="P33" s="122">
        <f t="shared" si="1"/>
        <v>0</v>
      </c>
      <c r="Q33" s="34"/>
      <c r="R33" s="34"/>
      <c r="S33" s="36"/>
      <c r="T33" s="37"/>
      <c r="U33" s="99"/>
      <c r="V33" s="100"/>
      <c r="W33" s="100"/>
      <c r="X33" s="100"/>
      <c r="Y33" s="100"/>
      <c r="Z33" s="100"/>
      <c r="AA33" s="100"/>
      <c r="AB33" s="100"/>
      <c r="AC33" s="38"/>
      <c r="AD33" s="39"/>
      <c r="AE33" s="157"/>
      <c r="AF33" s="133"/>
      <c r="AG33" s="161"/>
      <c r="AH33" s="129"/>
      <c r="AI33" s="1" t="str">
        <f>IF(AND($S$2=参加料計算!Q$3,$AD33=1),"Jr.CC男子",IF(AND($S$2=参加料計算!Q$3,$AD33=2),"Jr.CC女子",IF(AND($S$2=参加料計算!Q$4,$AD33=1),"市民男子",IF(AND($S$2=参加料計算!Q$4,$AD33=2),"市民女子",IF(AND($S$2=参加料計算!Q$5,$AD33=1),"十日町カップ男子",IF(AND($S$2=参加料計算!Q$5,$AD33=2),"十日町カップ女子",IF(AND($S$2=参加料計算!Q$6,$AD33=1),"ローラー男子",IF(AND($S$2=参加料計算!Q$6,$AD33=2),"ローラー女子",""))))))))</f>
        <v/>
      </c>
      <c r="BH33" s="2"/>
    </row>
    <row r="34" spans="1:65" ht="16.5" customHeight="1">
      <c r="A34" s="6">
        <v>21</v>
      </c>
      <c r="B34" s="96"/>
      <c r="C34" s="34"/>
      <c r="D34" s="34"/>
      <c r="E34" s="35"/>
      <c r="F34" s="34"/>
      <c r="G34" s="122">
        <f t="shared" si="2"/>
        <v>0</v>
      </c>
      <c r="H34" s="34"/>
      <c r="I34" s="34"/>
      <c r="J34" s="34"/>
      <c r="K34" s="34"/>
      <c r="L34" s="34"/>
      <c r="M34" s="34"/>
      <c r="N34" s="34"/>
      <c r="O34" s="34"/>
      <c r="P34" s="122">
        <f t="shared" si="1"/>
        <v>0</v>
      </c>
      <c r="Q34" s="34"/>
      <c r="R34" s="34"/>
      <c r="S34" s="36"/>
      <c r="T34" s="37"/>
      <c r="U34" s="99"/>
      <c r="V34" s="100"/>
      <c r="W34" s="100"/>
      <c r="X34" s="100"/>
      <c r="Y34" s="100"/>
      <c r="Z34" s="100"/>
      <c r="AA34" s="100"/>
      <c r="AB34" s="100"/>
      <c r="AC34" s="38"/>
      <c r="AD34" s="39"/>
      <c r="AE34" s="157"/>
      <c r="AF34" s="133"/>
      <c r="AG34" s="161"/>
      <c r="AH34" s="129"/>
      <c r="AI34" s="1" t="str">
        <f>IF(AND($S$2=参加料計算!Q$3,$AD34=1),"Jr.CC男子",IF(AND($S$2=参加料計算!Q$3,$AD34=2),"Jr.CC女子",IF(AND($S$2=参加料計算!Q$4,$AD34=1),"市民男子",IF(AND($S$2=参加料計算!Q$4,$AD34=2),"市民女子",IF(AND($S$2=参加料計算!Q$5,$AD34=1),"十日町カップ男子",IF(AND($S$2=参加料計算!Q$5,$AD34=2),"十日町カップ女子",IF(AND($S$2=参加料計算!Q$6,$AD34=1),"ローラー男子",IF(AND($S$2=参加料計算!Q$6,$AD34=2),"ローラー女子",""))))))))</f>
        <v/>
      </c>
      <c r="BH34" s="2"/>
    </row>
    <row r="35" spans="1:65" ht="16.5" customHeight="1">
      <c r="A35" s="6">
        <v>22</v>
      </c>
      <c r="B35" s="96"/>
      <c r="C35" s="34"/>
      <c r="D35" s="34"/>
      <c r="E35" s="35"/>
      <c r="F35" s="34"/>
      <c r="G35" s="122">
        <f t="shared" si="2"/>
        <v>0</v>
      </c>
      <c r="H35" s="34"/>
      <c r="I35" s="34"/>
      <c r="J35" s="34"/>
      <c r="K35" s="34"/>
      <c r="L35" s="34"/>
      <c r="M35" s="34"/>
      <c r="N35" s="34"/>
      <c r="O35" s="34"/>
      <c r="P35" s="122">
        <f t="shared" si="1"/>
        <v>0</v>
      </c>
      <c r="Q35" s="34"/>
      <c r="R35" s="34"/>
      <c r="S35" s="36"/>
      <c r="T35" s="37"/>
      <c r="U35" s="99"/>
      <c r="V35" s="100"/>
      <c r="W35" s="100"/>
      <c r="X35" s="100"/>
      <c r="Y35" s="100"/>
      <c r="Z35" s="100"/>
      <c r="AA35" s="100"/>
      <c r="AB35" s="100"/>
      <c r="AC35" s="38"/>
      <c r="AD35" s="39"/>
      <c r="AE35" s="157"/>
      <c r="AF35" s="133"/>
      <c r="AG35" s="161"/>
      <c r="AH35" s="129"/>
      <c r="AI35" s="1" t="str">
        <f>IF(AND($S$2=参加料計算!Q$3,$AD35=1),"Jr.CC男子",IF(AND($S$2=参加料計算!Q$3,$AD35=2),"Jr.CC女子",IF(AND($S$2=参加料計算!Q$4,$AD35=1),"市民男子",IF(AND($S$2=参加料計算!Q$4,$AD35=2),"市民女子",IF(AND($S$2=参加料計算!Q$5,$AD35=1),"十日町カップ男子",IF(AND($S$2=参加料計算!Q$5,$AD35=2),"十日町カップ女子",IF(AND($S$2=参加料計算!Q$6,$AD35=1),"ローラー男子",IF(AND($S$2=参加料計算!Q$6,$AD35=2),"ローラー女子",""))))))))</f>
        <v/>
      </c>
      <c r="BH35" s="2"/>
    </row>
    <row r="36" spans="1:65" ht="16.5" customHeight="1">
      <c r="A36" s="6">
        <v>23</v>
      </c>
      <c r="B36" s="96"/>
      <c r="C36" s="34"/>
      <c r="D36" s="34"/>
      <c r="E36" s="35"/>
      <c r="F36" s="34"/>
      <c r="G36" s="122">
        <f t="shared" si="2"/>
        <v>0</v>
      </c>
      <c r="H36" s="34"/>
      <c r="I36" s="34"/>
      <c r="J36" s="34"/>
      <c r="K36" s="34"/>
      <c r="L36" s="34"/>
      <c r="M36" s="34"/>
      <c r="N36" s="34"/>
      <c r="O36" s="34"/>
      <c r="P36" s="122">
        <f t="shared" si="1"/>
        <v>0</v>
      </c>
      <c r="Q36" s="34"/>
      <c r="R36" s="34"/>
      <c r="S36" s="36"/>
      <c r="T36" s="37"/>
      <c r="U36" s="99"/>
      <c r="V36" s="100"/>
      <c r="W36" s="100"/>
      <c r="X36" s="100"/>
      <c r="Y36" s="100"/>
      <c r="Z36" s="100"/>
      <c r="AA36" s="100"/>
      <c r="AB36" s="100"/>
      <c r="AC36" s="38"/>
      <c r="AD36" s="39"/>
      <c r="AE36" s="157"/>
      <c r="AF36" s="133"/>
      <c r="AG36" s="161"/>
      <c r="AH36" s="129"/>
      <c r="AI36" s="1" t="str">
        <f>IF(AND($S$2=参加料計算!Q$3,$AD36=1),"Jr.CC男子",IF(AND($S$2=参加料計算!Q$3,$AD36=2),"Jr.CC女子",IF(AND($S$2=参加料計算!Q$4,$AD36=1),"市民男子",IF(AND($S$2=参加料計算!Q$4,$AD36=2),"市民女子",IF(AND($S$2=参加料計算!Q$5,$AD36=1),"十日町カップ男子",IF(AND($S$2=参加料計算!Q$5,$AD36=2),"十日町カップ女子",IF(AND($S$2=参加料計算!Q$6,$AD36=1),"ローラー男子",IF(AND($S$2=参加料計算!Q$6,$AD36=2),"ローラー女子",""))))))))</f>
        <v/>
      </c>
      <c r="BH36" s="2"/>
    </row>
    <row r="37" spans="1:65" ht="16.5" customHeight="1">
      <c r="A37" s="6">
        <v>24</v>
      </c>
      <c r="B37" s="96"/>
      <c r="C37" s="34"/>
      <c r="D37" s="34"/>
      <c r="E37" s="35"/>
      <c r="F37" s="34"/>
      <c r="G37" s="122">
        <f t="shared" si="2"/>
        <v>0</v>
      </c>
      <c r="H37" s="34"/>
      <c r="I37" s="34"/>
      <c r="J37" s="34"/>
      <c r="K37" s="34"/>
      <c r="L37" s="34"/>
      <c r="M37" s="34"/>
      <c r="N37" s="34"/>
      <c r="O37" s="34"/>
      <c r="P37" s="122">
        <f t="shared" si="1"/>
        <v>0</v>
      </c>
      <c r="Q37" s="34"/>
      <c r="R37" s="34"/>
      <c r="S37" s="36"/>
      <c r="T37" s="37"/>
      <c r="U37" s="99"/>
      <c r="V37" s="100"/>
      <c r="W37" s="100"/>
      <c r="X37" s="100"/>
      <c r="Y37" s="100"/>
      <c r="Z37" s="100"/>
      <c r="AA37" s="100"/>
      <c r="AB37" s="100"/>
      <c r="AC37" s="38"/>
      <c r="AD37" s="39"/>
      <c r="AE37" s="157"/>
      <c r="AF37" s="133"/>
      <c r="AG37" s="161"/>
      <c r="AH37" s="129"/>
      <c r="AI37" s="1" t="str">
        <f>IF(AND($S$2=参加料計算!Q$3,$AD37=1),"Jr.CC男子",IF(AND($S$2=参加料計算!Q$3,$AD37=2),"Jr.CC女子",IF(AND($S$2=参加料計算!Q$4,$AD37=1),"市民男子",IF(AND($S$2=参加料計算!Q$4,$AD37=2),"市民女子",IF(AND($S$2=参加料計算!Q$5,$AD37=1),"十日町カップ男子",IF(AND($S$2=参加料計算!Q$5,$AD37=2),"十日町カップ女子",IF(AND($S$2=参加料計算!Q$6,$AD37=1),"ローラー男子",IF(AND($S$2=参加料計算!Q$6,$AD37=2),"ローラー女子",""))))))))</f>
        <v/>
      </c>
      <c r="BH37" s="2"/>
    </row>
    <row r="38" spans="1:65" ht="16.5" customHeight="1">
      <c r="A38" s="6">
        <v>25</v>
      </c>
      <c r="B38" s="96"/>
      <c r="C38" s="34"/>
      <c r="D38" s="34"/>
      <c r="E38" s="35"/>
      <c r="F38" s="34"/>
      <c r="G38" s="122">
        <f t="shared" si="2"/>
        <v>0</v>
      </c>
      <c r="H38" s="34"/>
      <c r="I38" s="34"/>
      <c r="J38" s="34"/>
      <c r="K38" s="34"/>
      <c r="L38" s="34"/>
      <c r="M38" s="34"/>
      <c r="N38" s="34"/>
      <c r="O38" s="34"/>
      <c r="P38" s="122">
        <f t="shared" si="1"/>
        <v>0</v>
      </c>
      <c r="Q38" s="34"/>
      <c r="R38" s="34"/>
      <c r="S38" s="36"/>
      <c r="T38" s="37"/>
      <c r="U38" s="99"/>
      <c r="V38" s="100"/>
      <c r="W38" s="100"/>
      <c r="X38" s="100"/>
      <c r="Y38" s="100"/>
      <c r="Z38" s="100"/>
      <c r="AA38" s="100"/>
      <c r="AB38" s="100"/>
      <c r="AC38" s="38"/>
      <c r="AD38" s="39"/>
      <c r="AE38" s="157"/>
      <c r="AF38" s="133"/>
      <c r="AG38" s="161"/>
      <c r="AH38" s="129"/>
      <c r="AI38" s="1" t="str">
        <f>IF(AND($S$2=参加料計算!Q$3,$AD38=1),"Jr.CC男子",IF(AND($S$2=参加料計算!Q$3,$AD38=2),"Jr.CC女子",IF(AND($S$2=参加料計算!Q$4,$AD38=1),"市民男子",IF(AND($S$2=参加料計算!Q$4,$AD38=2),"市民女子",IF(AND($S$2=参加料計算!Q$5,$AD38=1),"十日町カップ男子",IF(AND($S$2=参加料計算!Q$5,$AD38=2),"十日町カップ女子",IF(AND($S$2=参加料計算!Q$6,$AD38=1),"ローラー男子",IF(AND($S$2=参加料計算!Q$6,$AD38=2),"ローラー女子",""))))))))</f>
        <v/>
      </c>
      <c r="BH38" s="2"/>
    </row>
    <row r="39" spans="1:65" ht="16.5" customHeight="1">
      <c r="A39" s="6">
        <v>26</v>
      </c>
      <c r="B39" s="96"/>
      <c r="C39" s="34"/>
      <c r="D39" s="34"/>
      <c r="E39" s="35"/>
      <c r="F39" s="34"/>
      <c r="G39" s="122">
        <f t="shared" si="2"/>
        <v>0</v>
      </c>
      <c r="H39" s="34"/>
      <c r="I39" s="34"/>
      <c r="J39" s="34"/>
      <c r="K39" s="34"/>
      <c r="L39" s="34"/>
      <c r="M39" s="34"/>
      <c r="N39" s="34"/>
      <c r="O39" s="34"/>
      <c r="P39" s="122">
        <f t="shared" si="1"/>
        <v>0</v>
      </c>
      <c r="Q39" s="34"/>
      <c r="R39" s="34"/>
      <c r="S39" s="36"/>
      <c r="T39" s="37"/>
      <c r="U39" s="99"/>
      <c r="V39" s="100"/>
      <c r="W39" s="100"/>
      <c r="X39" s="100"/>
      <c r="Y39" s="100"/>
      <c r="Z39" s="100"/>
      <c r="AA39" s="100"/>
      <c r="AB39" s="100"/>
      <c r="AC39" s="38"/>
      <c r="AD39" s="39"/>
      <c r="AE39" s="157"/>
      <c r="AF39" s="133"/>
      <c r="AG39" s="161"/>
      <c r="AH39" s="129"/>
      <c r="AI39" s="1" t="str">
        <f>IF(AND($S$2=参加料計算!Q$3,$AD39=1),"Jr.CC男子",IF(AND($S$2=参加料計算!Q$3,$AD39=2),"Jr.CC女子",IF(AND($S$2=参加料計算!Q$4,$AD39=1),"市民男子",IF(AND($S$2=参加料計算!Q$4,$AD39=2),"市民女子",IF(AND($S$2=参加料計算!Q$5,$AD39=1),"十日町カップ男子",IF(AND($S$2=参加料計算!Q$5,$AD39=2),"十日町カップ女子",IF(AND($S$2=参加料計算!Q$6,$AD39=1),"ローラー男子",IF(AND($S$2=参加料計算!Q$6,$AD39=2),"ローラー女子",""))))))))</f>
        <v/>
      </c>
      <c r="BH39" s="2"/>
    </row>
    <row r="40" spans="1:65" ht="16.5" customHeight="1">
      <c r="A40" s="6">
        <v>27</v>
      </c>
      <c r="B40" s="96"/>
      <c r="C40" s="34"/>
      <c r="D40" s="34"/>
      <c r="E40" s="35"/>
      <c r="F40" s="34"/>
      <c r="G40" s="122">
        <f t="shared" si="2"/>
        <v>0</v>
      </c>
      <c r="H40" s="34"/>
      <c r="I40" s="34"/>
      <c r="J40" s="34"/>
      <c r="K40" s="34"/>
      <c r="L40" s="34"/>
      <c r="M40" s="34"/>
      <c r="N40" s="34"/>
      <c r="O40" s="34"/>
      <c r="P40" s="122">
        <f t="shared" si="1"/>
        <v>0</v>
      </c>
      <c r="Q40" s="34"/>
      <c r="R40" s="34"/>
      <c r="S40" s="36"/>
      <c r="T40" s="37"/>
      <c r="U40" s="99"/>
      <c r="V40" s="100"/>
      <c r="W40" s="100"/>
      <c r="X40" s="100"/>
      <c r="Y40" s="100"/>
      <c r="Z40" s="100"/>
      <c r="AA40" s="100"/>
      <c r="AB40" s="100"/>
      <c r="AC40" s="38"/>
      <c r="AD40" s="39"/>
      <c r="AE40" s="157"/>
      <c r="AF40" s="133"/>
      <c r="AG40" s="161"/>
      <c r="AH40" s="129"/>
      <c r="AI40" s="1" t="str">
        <f>IF(AND($S$2=参加料計算!Q$3,$AD40=1),"Jr.CC男子",IF(AND($S$2=参加料計算!Q$3,$AD40=2),"Jr.CC女子",IF(AND($S$2=参加料計算!Q$4,$AD40=1),"市民男子",IF(AND($S$2=参加料計算!Q$4,$AD40=2),"市民女子",IF(AND($S$2=参加料計算!Q$5,$AD40=1),"十日町カップ男子",IF(AND($S$2=参加料計算!Q$5,$AD40=2),"十日町カップ女子",IF(AND($S$2=参加料計算!Q$6,$AD40=1),"ローラー男子",IF(AND($S$2=参加料計算!Q$6,$AD40=2),"ローラー女子",""))))))))</f>
        <v/>
      </c>
      <c r="BH40" s="2"/>
    </row>
    <row r="41" spans="1:65" ht="16.5" customHeight="1">
      <c r="A41" s="6">
        <v>28</v>
      </c>
      <c r="B41" s="96"/>
      <c r="C41" s="34"/>
      <c r="D41" s="34"/>
      <c r="E41" s="35"/>
      <c r="F41" s="34"/>
      <c r="G41" s="122">
        <f t="shared" si="2"/>
        <v>0</v>
      </c>
      <c r="H41" s="34"/>
      <c r="I41" s="34"/>
      <c r="J41" s="34"/>
      <c r="K41" s="34"/>
      <c r="L41" s="34"/>
      <c r="M41" s="34"/>
      <c r="N41" s="34"/>
      <c r="O41" s="34"/>
      <c r="P41" s="122">
        <f t="shared" si="1"/>
        <v>0</v>
      </c>
      <c r="Q41" s="34"/>
      <c r="R41" s="34"/>
      <c r="S41" s="36"/>
      <c r="T41" s="37"/>
      <c r="U41" s="99"/>
      <c r="V41" s="100"/>
      <c r="W41" s="100"/>
      <c r="X41" s="100"/>
      <c r="Y41" s="100"/>
      <c r="Z41" s="100"/>
      <c r="AA41" s="100"/>
      <c r="AB41" s="100"/>
      <c r="AC41" s="38"/>
      <c r="AD41" s="39"/>
      <c r="AE41" s="157"/>
      <c r="AF41" s="133"/>
      <c r="AG41" s="161"/>
      <c r="AH41" s="129"/>
      <c r="AI41" s="1" t="str">
        <f>IF(AND($S$2=参加料計算!Q$3,$AD41=1),"Jr.CC男子",IF(AND($S$2=参加料計算!Q$3,$AD41=2),"Jr.CC女子",IF(AND($S$2=参加料計算!Q$4,$AD41=1),"市民男子",IF(AND($S$2=参加料計算!Q$4,$AD41=2),"市民女子",IF(AND($S$2=参加料計算!Q$5,$AD41=1),"十日町カップ男子",IF(AND($S$2=参加料計算!Q$5,$AD41=2),"十日町カップ女子",IF(AND($S$2=参加料計算!Q$6,$AD41=1),"ローラー男子",IF(AND($S$2=参加料計算!Q$6,$AD41=2),"ローラー女子",""))))))))</f>
        <v/>
      </c>
      <c r="BH41" s="2"/>
    </row>
    <row r="42" spans="1:65" ht="16.5" customHeight="1">
      <c r="A42" s="6">
        <v>29</v>
      </c>
      <c r="B42" s="96"/>
      <c r="C42" s="34"/>
      <c r="D42" s="34"/>
      <c r="E42" s="35"/>
      <c r="F42" s="34"/>
      <c r="G42" s="122">
        <f t="shared" si="2"/>
        <v>0</v>
      </c>
      <c r="H42" s="34"/>
      <c r="I42" s="34"/>
      <c r="J42" s="34"/>
      <c r="K42" s="34"/>
      <c r="L42" s="34"/>
      <c r="M42" s="34"/>
      <c r="N42" s="34"/>
      <c r="O42" s="34"/>
      <c r="P42" s="122">
        <f t="shared" si="1"/>
        <v>0</v>
      </c>
      <c r="Q42" s="34"/>
      <c r="R42" s="34"/>
      <c r="S42" s="36"/>
      <c r="T42" s="37"/>
      <c r="U42" s="99"/>
      <c r="V42" s="100"/>
      <c r="W42" s="100"/>
      <c r="X42" s="100"/>
      <c r="Y42" s="100"/>
      <c r="Z42" s="100"/>
      <c r="AA42" s="100"/>
      <c r="AB42" s="100"/>
      <c r="AC42" s="38"/>
      <c r="AD42" s="39"/>
      <c r="AE42" s="157"/>
      <c r="AF42" s="133"/>
      <c r="AG42" s="161"/>
      <c r="AH42" s="129"/>
      <c r="AI42" s="1" t="str">
        <f>IF(AND($S$2=参加料計算!Q$3,$AD42=1),"Jr.CC男子",IF(AND($S$2=参加料計算!Q$3,$AD42=2),"Jr.CC女子",IF(AND($S$2=参加料計算!Q$4,$AD42=1),"市民男子",IF(AND($S$2=参加料計算!Q$4,$AD42=2),"市民女子",IF(AND($S$2=参加料計算!Q$5,$AD42=1),"十日町カップ男子",IF(AND($S$2=参加料計算!Q$5,$AD42=2),"十日町カップ女子",IF(AND($S$2=参加料計算!Q$6,$AD42=1),"ローラー男子",IF(AND($S$2=参加料計算!Q$6,$AD42=2),"ローラー女子",""))))))))</f>
        <v/>
      </c>
      <c r="BH42" s="2"/>
    </row>
    <row r="43" spans="1:65" ht="16.5" customHeight="1" thickBot="1">
      <c r="A43" s="6">
        <v>30</v>
      </c>
      <c r="B43" s="96"/>
      <c r="C43" s="34"/>
      <c r="D43" s="34"/>
      <c r="E43" s="35"/>
      <c r="F43" s="34"/>
      <c r="G43" s="122">
        <f t="shared" si="2"/>
        <v>0</v>
      </c>
      <c r="H43" s="34"/>
      <c r="I43" s="34"/>
      <c r="J43" s="34"/>
      <c r="K43" s="34"/>
      <c r="L43" s="34"/>
      <c r="M43" s="34"/>
      <c r="N43" s="34"/>
      <c r="O43" s="34"/>
      <c r="P43" s="122">
        <f t="shared" si="1"/>
        <v>0</v>
      </c>
      <c r="Q43" s="34"/>
      <c r="R43" s="34"/>
      <c r="S43" s="36"/>
      <c r="T43" s="37"/>
      <c r="U43" s="99"/>
      <c r="V43" s="100"/>
      <c r="W43" s="100"/>
      <c r="X43" s="100"/>
      <c r="Y43" s="100"/>
      <c r="Z43" s="100"/>
      <c r="AA43" s="100"/>
      <c r="AB43" s="100"/>
      <c r="AC43" s="38"/>
      <c r="AD43" s="39"/>
      <c r="AE43" s="157"/>
      <c r="AF43" s="134"/>
      <c r="AG43" s="162"/>
      <c r="AH43" s="130"/>
      <c r="AI43" s="1" t="str">
        <f>IF(AND($S$2=参加料計算!Q$3,$AD43=1),"Jr.CC男子",IF(AND($S$2=参加料計算!Q$3,$AD43=2),"Jr.CC女子",IF(AND($S$2=参加料計算!Q$4,$AD43=1),"市民男子",IF(AND($S$2=参加料計算!Q$4,$AD43=2),"市民女子",IF(AND($S$2=参加料計算!Q$5,$AD43=1),"十日町カップ男子",IF(AND($S$2=参加料計算!Q$5,$AD43=2),"十日町カップ女子",IF(AND($S$2=参加料計算!Q$6,$AD43=1),"ローラー男子",IF(AND($S$2=参加料計算!Q$6,$AD43=2),"ローラー女子",""))))))))</f>
        <v/>
      </c>
      <c r="BH43" s="2"/>
    </row>
    <row r="44" spans="1:65" ht="14.25">
      <c r="A44" s="18"/>
      <c r="B44" s="209" t="s">
        <v>69</v>
      </c>
      <c r="C44" s="10"/>
      <c r="D44" s="10"/>
      <c r="E44" s="211">
        <f>COUNTA(E14:E43)</f>
        <v>0</v>
      </c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206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81">
        <f>COUNTIF($AD$14:$AD$43,1)</f>
        <v>0</v>
      </c>
      <c r="AE44" s="165"/>
      <c r="AF44" s="166"/>
      <c r="AG44" s="165"/>
      <c r="AH44" s="166"/>
      <c r="BH44" s="2"/>
    </row>
    <row r="45" spans="1:65" ht="15" thickBot="1">
      <c r="A45" s="19"/>
      <c r="B45" s="210"/>
      <c r="C45" s="11"/>
      <c r="D45" s="11"/>
      <c r="E45" s="212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07"/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82">
        <f>COUNTIF($AD$14:$AD$43,2)</f>
        <v>0</v>
      </c>
      <c r="AE45" s="167"/>
      <c r="AF45" s="168"/>
      <c r="AG45" s="167"/>
      <c r="AH45" s="168"/>
      <c r="BH45" s="2"/>
    </row>
    <row r="46" spans="1:65" ht="7.5" customHeight="1">
      <c r="C46" s="1"/>
      <c r="D46" s="1"/>
      <c r="F46" s="1"/>
      <c r="G46" s="1"/>
      <c r="H46" s="1"/>
      <c r="I46" s="1"/>
      <c r="AS46" s="21"/>
      <c r="AT46" s="21"/>
      <c r="AU46" s="21"/>
      <c r="AV46" s="21"/>
      <c r="AW46" s="21"/>
      <c r="AX46" s="21"/>
      <c r="BB46" s="21"/>
      <c r="BC46" s="21"/>
      <c r="BD46" s="21"/>
      <c r="BF46" s="21"/>
      <c r="BG46" s="21"/>
      <c r="BH46" s="2"/>
    </row>
    <row r="47" spans="1:65" ht="14.25">
      <c r="A47" s="8"/>
      <c r="B47" s="8"/>
      <c r="C47" s="8"/>
      <c r="D47" s="8"/>
      <c r="U47" s="213" t="str">
        <f>IF(OR(S2="",S2=参加料計算!Q5),"","【競技役員協力者】")</f>
        <v/>
      </c>
      <c r="V47" s="213"/>
      <c r="W47" s="213"/>
      <c r="X47" s="213"/>
      <c r="Y47" s="213"/>
      <c r="Z47" s="213"/>
      <c r="AA47" s="213"/>
      <c r="AB47" s="213"/>
      <c r="AC47" s="213"/>
      <c r="AD47" s="213"/>
      <c r="AE47" s="101"/>
      <c r="AF47" s="27"/>
      <c r="AG47" s="101"/>
      <c r="AH47" s="27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F47" s="8"/>
      <c r="BG47" s="8"/>
      <c r="BH47" s="2"/>
      <c r="BI47" s="8"/>
      <c r="BJ47" s="8"/>
      <c r="BK47" s="8"/>
    </row>
    <row r="48" spans="1:65" s="8" customFormat="1" ht="24.75" customHeight="1">
      <c r="A48" s="1"/>
      <c r="B48" s="1"/>
      <c r="C48" s="1"/>
      <c r="D48" s="1"/>
      <c r="AF48" s="1"/>
      <c r="AH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2"/>
      <c r="BI48" s="1"/>
      <c r="BJ48" s="1"/>
      <c r="BK48" s="1"/>
      <c r="BL48" s="1"/>
      <c r="BM48" s="1"/>
    </row>
    <row r="49" spans="1:60" ht="24.75" customHeight="1">
      <c r="C49" s="1"/>
      <c r="D49" s="1"/>
      <c r="BH49" s="2"/>
    </row>
    <row r="50" spans="1:60" ht="24.75" customHeight="1">
      <c r="C50" s="1"/>
      <c r="D50" s="1"/>
      <c r="BH50" s="2"/>
    </row>
    <row r="51" spans="1:60" ht="24.75" customHeight="1">
      <c r="C51" s="1"/>
      <c r="D51" s="1"/>
      <c r="AK51" s="25"/>
      <c r="AL51" s="25"/>
      <c r="AM51" s="21"/>
      <c r="AN51" s="21"/>
      <c r="AP51" s="21"/>
      <c r="AQ51" s="21"/>
      <c r="AR51" s="21"/>
      <c r="AS51" s="21"/>
    </row>
    <row r="52" spans="1:60" ht="24.75" customHeight="1">
      <c r="C52" s="1"/>
      <c r="D52" s="1"/>
    </row>
    <row r="53" spans="1:60" ht="24.75" customHeight="1">
      <c r="C53" s="1"/>
      <c r="D53" s="1"/>
    </row>
    <row r="54" spans="1:60" ht="24.75" customHeight="1">
      <c r="C54" s="1"/>
      <c r="D54" s="1"/>
    </row>
    <row r="55" spans="1:60" ht="24.75" customHeight="1">
      <c r="C55" s="1"/>
      <c r="D55" s="1"/>
    </row>
    <row r="56" spans="1:60" ht="24.75" customHeight="1">
      <c r="C56" s="1"/>
      <c r="D56" s="1"/>
    </row>
    <row r="57" spans="1:60" ht="7.5" customHeight="1" thickBot="1">
      <c r="C57" s="1"/>
      <c r="D57" s="1"/>
      <c r="AK57" s="26"/>
      <c r="AW57" s="26"/>
      <c r="AX57" s="26"/>
      <c r="AY57" s="26"/>
      <c r="AZ57" s="26"/>
      <c r="BA57" s="26"/>
      <c r="BB57" s="26"/>
      <c r="BC57" s="26"/>
      <c r="BD57" s="26"/>
    </row>
    <row r="58" spans="1:60" ht="27.75" thickBot="1">
      <c r="A58" s="204" t="s">
        <v>9</v>
      </c>
      <c r="B58" s="205"/>
      <c r="C58" s="83"/>
      <c r="D58" s="83"/>
      <c r="E58" s="89" t="s">
        <v>8</v>
      </c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94"/>
      <c r="T58" s="84"/>
      <c r="U58" s="86" t="s">
        <v>20</v>
      </c>
      <c r="V58" s="87"/>
      <c r="W58" s="87"/>
      <c r="X58" s="87"/>
      <c r="Y58" s="87"/>
      <c r="Z58" s="87"/>
      <c r="AA58" s="87"/>
      <c r="AB58" s="87"/>
      <c r="AC58" s="93"/>
      <c r="AD58" s="88" t="str">
        <f>IF(AC58="振込","(名義人)","")</f>
        <v/>
      </c>
      <c r="AE58" s="175"/>
      <c r="AF58" s="176"/>
      <c r="AG58" s="127"/>
      <c r="AH58" s="127"/>
      <c r="AJ58" s="91" t="s">
        <v>103</v>
      </c>
    </row>
    <row r="59" spans="1:60" ht="7.5" customHeight="1">
      <c r="C59" s="1"/>
      <c r="D59" s="1"/>
      <c r="F59" s="4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V59" s="1"/>
      <c r="W59" s="1"/>
      <c r="X59" s="1"/>
      <c r="Y59" s="1"/>
      <c r="Z59" s="1"/>
      <c r="AA59" s="1"/>
      <c r="AB59" s="1"/>
    </row>
    <row r="60" spans="1:60" ht="15" thickBot="1">
      <c r="B60" s="90" t="s">
        <v>101</v>
      </c>
      <c r="C60" s="1"/>
      <c r="D60" s="1"/>
      <c r="E60" s="169" t="s">
        <v>142</v>
      </c>
      <c r="F60" s="169"/>
      <c r="G60" s="169"/>
      <c r="H60" s="169"/>
      <c r="I60" s="169"/>
      <c r="J60" s="169"/>
      <c r="K60" s="169"/>
      <c r="L60" s="169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69"/>
    </row>
    <row r="61" spans="1:60" ht="22.5" customHeight="1" thickTop="1" thickBot="1">
      <c r="C61" s="1"/>
      <c r="D61" s="1"/>
      <c r="E61" s="170" t="s">
        <v>128</v>
      </c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2" t="s">
        <v>136</v>
      </c>
      <c r="AE61" s="173"/>
      <c r="AF61" s="174"/>
      <c r="AG61" s="163"/>
      <c r="AH61" s="163"/>
      <c r="AK61" s="6"/>
      <c r="AL61" s="6"/>
      <c r="AM61" s="21"/>
      <c r="AN61" s="21"/>
      <c r="AO61" s="2"/>
      <c r="AP61" s="21"/>
      <c r="AQ61" s="21"/>
      <c r="AR61" s="21"/>
      <c r="AS61" s="21"/>
    </row>
    <row r="62" spans="1:60" ht="18.75" customHeight="1" thickTop="1">
      <c r="C62" s="1"/>
      <c r="D62" s="1"/>
      <c r="AL62" s="26"/>
      <c r="AM62" s="26"/>
      <c r="AN62" s="26"/>
      <c r="AO62" s="26"/>
      <c r="AP62" s="26"/>
      <c r="AQ62" s="26"/>
      <c r="AR62" s="26"/>
      <c r="AS62" s="26"/>
    </row>
    <row r="63" spans="1:60" ht="18.75" customHeight="1">
      <c r="C63" s="1"/>
      <c r="D63" s="1"/>
      <c r="AL63" s="26"/>
      <c r="AM63" s="26"/>
      <c r="AN63" s="26"/>
      <c r="AO63" s="26"/>
      <c r="AP63" s="26"/>
      <c r="AQ63" s="26"/>
      <c r="AR63" s="26"/>
      <c r="AS63" s="26"/>
    </row>
    <row r="64" spans="1:60" ht="18.75" customHeight="1">
      <c r="C64" s="1"/>
      <c r="D64" s="1"/>
      <c r="AL64" s="26"/>
      <c r="AM64" s="26"/>
      <c r="AN64" s="26"/>
      <c r="AO64" s="26"/>
      <c r="AP64" s="26"/>
      <c r="AQ64" s="26"/>
      <c r="AR64" s="26"/>
      <c r="AS64" s="26"/>
    </row>
    <row r="65" spans="3:45" ht="18.75" customHeight="1">
      <c r="C65" s="1"/>
      <c r="D65" s="1"/>
      <c r="AL65" s="26"/>
      <c r="AM65" s="26"/>
      <c r="AN65" s="26"/>
      <c r="AO65" s="26"/>
      <c r="AP65" s="26"/>
      <c r="AQ65" s="26"/>
      <c r="AR65" s="26"/>
      <c r="AS65" s="26"/>
    </row>
    <row r="66" spans="3:45" ht="18.75" customHeight="1">
      <c r="C66" s="1"/>
      <c r="D66" s="1"/>
      <c r="AL66" s="26"/>
      <c r="AM66" s="26"/>
      <c r="AN66" s="26"/>
      <c r="AO66" s="26"/>
      <c r="AP66" s="26"/>
      <c r="AQ66" s="26"/>
      <c r="AR66" s="26"/>
      <c r="AS66" s="26"/>
    </row>
    <row r="67" spans="3:45" ht="18.75" customHeight="1">
      <c r="C67" s="1"/>
      <c r="D67" s="1"/>
      <c r="AL67" s="26"/>
      <c r="AM67" s="26"/>
      <c r="AN67" s="26"/>
      <c r="AO67" s="26"/>
      <c r="AP67" s="26"/>
      <c r="AQ67" s="26"/>
      <c r="AR67" s="26"/>
      <c r="AS67" s="26"/>
    </row>
    <row r="68" spans="3:45" ht="18.75" customHeight="1">
      <c r="C68" s="1"/>
      <c r="D68" s="1"/>
      <c r="AL68" s="26"/>
      <c r="AM68" s="26"/>
      <c r="AN68" s="26"/>
      <c r="AO68" s="26"/>
      <c r="AP68" s="26"/>
      <c r="AQ68" s="26"/>
      <c r="AR68" s="26"/>
      <c r="AS68" s="26"/>
    </row>
    <row r="69" spans="3:45" ht="18.75" customHeight="1">
      <c r="C69" s="1"/>
      <c r="D69" s="1"/>
      <c r="AL69" s="26"/>
      <c r="AM69" s="26"/>
      <c r="AN69" s="26"/>
      <c r="AO69" s="26"/>
      <c r="AP69" s="26"/>
      <c r="AQ69" s="26"/>
      <c r="AR69" s="26"/>
      <c r="AS69" s="26"/>
    </row>
    <row r="70" spans="3:45" ht="18.75" customHeight="1">
      <c r="C70" s="1"/>
      <c r="D70" s="1"/>
      <c r="AL70" s="26"/>
      <c r="AM70" s="26"/>
      <c r="AN70" s="26"/>
      <c r="AO70" s="26"/>
      <c r="AP70" s="26"/>
      <c r="AQ70" s="26"/>
      <c r="AR70" s="26"/>
      <c r="AS70" s="26"/>
    </row>
    <row r="71" spans="3:45" ht="18.75" customHeight="1">
      <c r="C71" s="1"/>
      <c r="D71" s="1"/>
      <c r="AL71" s="26"/>
      <c r="AM71" s="26"/>
      <c r="AN71" s="26"/>
      <c r="AO71" s="26"/>
      <c r="AP71" s="26"/>
      <c r="AQ71" s="26"/>
      <c r="AR71" s="26"/>
      <c r="AS71" s="26"/>
    </row>
    <row r="72" spans="3:45" ht="18.75" customHeight="1">
      <c r="C72" s="1"/>
      <c r="D72" s="1"/>
      <c r="AL72" s="26"/>
      <c r="AM72" s="26"/>
      <c r="AN72" s="26"/>
      <c r="AO72" s="26"/>
      <c r="AP72" s="26"/>
      <c r="AQ72" s="26"/>
      <c r="AR72" s="26"/>
      <c r="AS72" s="26"/>
    </row>
    <row r="73" spans="3:45" ht="18.75" customHeight="1">
      <c r="C73" s="1"/>
      <c r="D73" s="1"/>
    </row>
    <row r="74" spans="3:45" ht="18.75" customHeight="1">
      <c r="C74" s="1"/>
      <c r="D74" s="1"/>
    </row>
    <row r="75" spans="3:45" ht="18.75" customHeight="1">
      <c r="C75" s="1"/>
      <c r="D75" s="1"/>
    </row>
    <row r="76" spans="3:45" ht="18.75" customHeight="1">
      <c r="C76" s="1"/>
      <c r="D76" s="1"/>
    </row>
    <row r="77" spans="3:45" ht="18.75" customHeight="1">
      <c r="C77" s="1"/>
      <c r="D77" s="1"/>
    </row>
    <row r="78" spans="3:45" ht="18.75" customHeight="1">
      <c r="C78" s="1"/>
      <c r="D78" s="1"/>
    </row>
    <row r="79" spans="3:45" ht="18.75" customHeight="1">
      <c r="C79" s="1"/>
      <c r="D79" s="1"/>
    </row>
    <row r="80" spans="3:45" ht="18.75" customHeight="1">
      <c r="C80" s="1"/>
      <c r="D80" s="1"/>
    </row>
    <row r="81" spans="2:4" ht="18.75" customHeight="1">
      <c r="C81" s="1"/>
      <c r="D81" s="1"/>
    </row>
    <row r="82" spans="2:4" ht="18.75" customHeight="1">
      <c r="C82" s="1"/>
      <c r="D82" s="1"/>
    </row>
    <row r="83" spans="2:4" ht="18.75" customHeight="1">
      <c r="C83" s="1"/>
      <c r="D83" s="1"/>
    </row>
    <row r="84" spans="2:4" ht="18.75" customHeight="1">
      <c r="B84" s="1" t="s">
        <v>21</v>
      </c>
      <c r="C84" s="1"/>
      <c r="D84" s="1"/>
    </row>
    <row r="85" spans="2:4" ht="18.75" customHeight="1">
      <c r="B85" s="1" t="s">
        <v>22</v>
      </c>
      <c r="C85" s="1"/>
      <c r="D85" s="1"/>
    </row>
    <row r="86" spans="2:4" ht="18.75" customHeight="1">
      <c r="B86" s="1" t="s">
        <v>23</v>
      </c>
    </row>
    <row r="87" spans="2:4" ht="18.75" customHeight="1">
      <c r="B87" s="1" t="s">
        <v>24</v>
      </c>
    </row>
    <row r="88" spans="2:4" ht="18.75" customHeight="1">
      <c r="B88" s="1" t="s">
        <v>25</v>
      </c>
    </row>
    <row r="89" spans="2:4" ht="18.75" customHeight="1">
      <c r="B89" s="1" t="s">
        <v>26</v>
      </c>
    </row>
    <row r="90" spans="2:4" ht="18.75" customHeight="1">
      <c r="B90" s="1" t="s">
        <v>27</v>
      </c>
    </row>
    <row r="91" spans="2:4" ht="18.75" customHeight="1">
      <c r="B91" s="1" t="s">
        <v>28</v>
      </c>
    </row>
    <row r="92" spans="2:4" ht="18.75" customHeight="1">
      <c r="B92" s="1" t="s">
        <v>29</v>
      </c>
    </row>
    <row r="93" spans="2:4" ht="18.75" customHeight="1">
      <c r="B93" s="1" t="s">
        <v>30</v>
      </c>
    </row>
    <row r="94" spans="2:4" ht="18.75" customHeight="1">
      <c r="B94" s="1" t="s">
        <v>31</v>
      </c>
    </row>
    <row r="95" spans="2:4" ht="18.75" customHeight="1">
      <c r="B95" s="1" t="s">
        <v>32</v>
      </c>
    </row>
    <row r="96" spans="2:4" ht="18.75" customHeight="1">
      <c r="B96" s="1" t="s">
        <v>33</v>
      </c>
    </row>
    <row r="97" spans="2:2" ht="18.75" customHeight="1">
      <c r="B97" s="1" t="s">
        <v>34</v>
      </c>
    </row>
    <row r="98" spans="2:2" ht="18.75" customHeight="1">
      <c r="B98" s="1" t="s">
        <v>35</v>
      </c>
    </row>
    <row r="99" spans="2:2" ht="18.75" customHeight="1">
      <c r="B99" s="1" t="s">
        <v>36</v>
      </c>
    </row>
    <row r="100" spans="2:2" ht="18.75" customHeight="1">
      <c r="B100" s="1" t="s">
        <v>37</v>
      </c>
    </row>
    <row r="101" spans="2:2" ht="18.75" customHeight="1">
      <c r="B101" s="1" t="s">
        <v>38</v>
      </c>
    </row>
    <row r="102" spans="2:2" ht="18.75" customHeight="1">
      <c r="B102" s="1" t="s">
        <v>39</v>
      </c>
    </row>
    <row r="103" spans="2:2" ht="18.75" customHeight="1">
      <c r="B103" s="1" t="s">
        <v>40</v>
      </c>
    </row>
    <row r="104" spans="2:2" ht="18.75" customHeight="1">
      <c r="B104" s="1" t="s">
        <v>41</v>
      </c>
    </row>
    <row r="105" spans="2:2" ht="18.75" customHeight="1">
      <c r="B105" s="1" t="s">
        <v>42</v>
      </c>
    </row>
    <row r="106" spans="2:2" ht="18.75" customHeight="1">
      <c r="B106" s="1" t="s">
        <v>43</v>
      </c>
    </row>
    <row r="107" spans="2:2" ht="18.75" customHeight="1">
      <c r="B107" s="1" t="s">
        <v>44</v>
      </c>
    </row>
    <row r="108" spans="2:2" ht="18.75" customHeight="1">
      <c r="B108" s="1" t="s">
        <v>45</v>
      </c>
    </row>
    <row r="109" spans="2:2" ht="18.75" customHeight="1">
      <c r="B109" s="1" t="s">
        <v>46</v>
      </c>
    </row>
    <row r="110" spans="2:2" ht="18.75" customHeight="1">
      <c r="B110" s="1" t="s">
        <v>47</v>
      </c>
    </row>
    <row r="111" spans="2:2" ht="18.75" customHeight="1">
      <c r="B111" s="1" t="s">
        <v>48</v>
      </c>
    </row>
    <row r="112" spans="2:2" ht="18.75" customHeight="1">
      <c r="B112" s="1" t="s">
        <v>49</v>
      </c>
    </row>
    <row r="113" spans="2:2" ht="18.75" customHeight="1">
      <c r="B113" s="1" t="s">
        <v>50</v>
      </c>
    </row>
    <row r="114" spans="2:2" ht="18.75" customHeight="1">
      <c r="B114" s="1" t="s">
        <v>51</v>
      </c>
    </row>
    <row r="115" spans="2:2" ht="18.75" customHeight="1">
      <c r="B115" s="1" t="s">
        <v>52</v>
      </c>
    </row>
    <row r="116" spans="2:2" ht="18.75" customHeight="1">
      <c r="B116" s="1" t="s">
        <v>53</v>
      </c>
    </row>
    <row r="117" spans="2:2" ht="18.75" customHeight="1">
      <c r="B117" s="1" t="s">
        <v>54</v>
      </c>
    </row>
    <row r="118" spans="2:2" ht="18.75" customHeight="1">
      <c r="B118" s="1" t="s">
        <v>55</v>
      </c>
    </row>
    <row r="119" spans="2:2" ht="18.75" customHeight="1">
      <c r="B119" s="1" t="s">
        <v>56</v>
      </c>
    </row>
    <row r="120" spans="2:2" ht="18.75" customHeight="1">
      <c r="B120" s="1" t="s">
        <v>57</v>
      </c>
    </row>
    <row r="121" spans="2:2" ht="18.75" customHeight="1">
      <c r="B121" s="1" t="s">
        <v>58</v>
      </c>
    </row>
    <row r="122" spans="2:2" ht="18.75" customHeight="1">
      <c r="B122" s="1" t="s">
        <v>59</v>
      </c>
    </row>
    <row r="123" spans="2:2" ht="18.75" customHeight="1">
      <c r="B123" s="1" t="s">
        <v>60</v>
      </c>
    </row>
    <row r="124" spans="2:2" ht="18.75" customHeight="1">
      <c r="B124" s="1" t="s">
        <v>61</v>
      </c>
    </row>
    <row r="125" spans="2:2" ht="18.75" customHeight="1">
      <c r="B125" s="1" t="s">
        <v>62</v>
      </c>
    </row>
    <row r="126" spans="2:2" ht="18.75" customHeight="1">
      <c r="B126" s="1" t="s">
        <v>63</v>
      </c>
    </row>
    <row r="127" spans="2:2" ht="18.75" customHeight="1">
      <c r="B127" s="1" t="s">
        <v>64</v>
      </c>
    </row>
    <row r="128" spans="2:2" ht="18.75" customHeight="1">
      <c r="B128" s="1" t="s">
        <v>65</v>
      </c>
    </row>
    <row r="129" spans="2:2" ht="18.75" customHeight="1">
      <c r="B129" s="1" t="s">
        <v>66</v>
      </c>
    </row>
    <row r="130" spans="2:2" ht="18.75" customHeight="1">
      <c r="B130" s="1" t="s">
        <v>67</v>
      </c>
    </row>
  </sheetData>
  <sheetProtection algorithmName="SHA-512" hashValue="pvSEY5Mt5uaIcAZLA1ZZksJNKqRWnamYYrH0WjqO1ZCXqqqGS2bH4Z8JqmGkBmYsu+JCyfhKSeb5PfFYbyGbZw==" saltValue="MRI0Tf2ntG6EjSNL2E99vQ==" spinCount="100000" sheet="1" selectLockedCells="1"/>
  <dataConsolidate/>
  <mergeCells count="27">
    <mergeCell ref="A58:B58"/>
    <mergeCell ref="S44:AC45"/>
    <mergeCell ref="A11:E11"/>
    <mergeCell ref="B44:B45"/>
    <mergeCell ref="E44:E45"/>
    <mergeCell ref="U47:AD47"/>
    <mergeCell ref="A2:B2"/>
    <mergeCell ref="A3:A6"/>
    <mergeCell ref="S6:AC6"/>
    <mergeCell ref="S2:AD2"/>
    <mergeCell ref="A7:A9"/>
    <mergeCell ref="S9:U9"/>
    <mergeCell ref="E7:AH7"/>
    <mergeCell ref="U8:AH8"/>
    <mergeCell ref="AD9:AH9"/>
    <mergeCell ref="AE2:AH2"/>
    <mergeCell ref="E3:AH3"/>
    <mergeCell ref="E4:AH4"/>
    <mergeCell ref="U5:AH5"/>
    <mergeCell ref="AE6:AH6"/>
    <mergeCell ref="AG44:AH45"/>
    <mergeCell ref="E60:AD60"/>
    <mergeCell ref="E61:AC61"/>
    <mergeCell ref="AE44:AF45"/>
    <mergeCell ref="AG11:AH11"/>
    <mergeCell ref="AD61:AF61"/>
    <mergeCell ref="AE58:AF58"/>
  </mergeCells>
  <phoneticPr fontId="1"/>
  <conditionalFormatting sqref="B14:B43">
    <cfRule type="expression" dxfId="13" priority="16">
      <formula>AND($S$2="十日町カップクロスカントリースキー大会",OR(COUNTIF($AE14,"小*")&gt;0,COUNTIF($AG14,"小*")&gt;0,COUNTIF($AG14,"成男女*")&gt;0))</formula>
    </cfRule>
  </conditionalFormatting>
  <conditionalFormatting sqref="B14:AH43">
    <cfRule type="expression" dxfId="12" priority="33" stopIfTrue="1">
      <formula>IF($AD14=2,TRUE,FALSE)</formula>
    </cfRule>
  </conditionalFormatting>
  <conditionalFormatting sqref="E2:AD2">
    <cfRule type="cellIs" dxfId="11" priority="18" stopIfTrue="1" operator="equal">
      <formula>""</formula>
    </cfRule>
  </conditionalFormatting>
  <conditionalFormatting sqref="E3:AF4 E5:AH5 S6 E7:AF8 S9 AD9 AG11 S58 AC58">
    <cfRule type="cellIs" dxfId="10" priority="21" stopIfTrue="1" operator="equal">
      <formula>""</formula>
    </cfRule>
  </conditionalFormatting>
  <conditionalFormatting sqref="U14:U43">
    <cfRule type="expression" dxfId="9" priority="13">
      <formula>AND(COUNTIF($AE14,"中学*")&gt;0,$U14="")</formula>
    </cfRule>
  </conditionalFormatting>
  <conditionalFormatting sqref="AE14:AE43 AG14:AG43">
    <cfRule type="expression" dxfId="8" priority="1">
      <formula>AND(VALUE(MID(AE14,2,1))&gt;0,OR(AND(VALUE(MID(AE14,2,1))&gt;=4,VALUE(MID(AE14,2,1))&lt;&gt;$U14),AND(VALUE(MID(AE14,2,1))&lt;=3,$U14&gt;3)))</formula>
    </cfRule>
  </conditionalFormatting>
  <conditionalFormatting sqref="AE14:AE43">
    <cfRule type="expression" dxfId="7" priority="10">
      <formula>OR(AND($AD14=1,COUNTIF(AE14,"*女*")&gt;0),AND($AD14=2,COUNTIF(AE14,"*男*")&gt;0))</formula>
    </cfRule>
  </conditionalFormatting>
  <conditionalFormatting sqref="AE47">
    <cfRule type="expression" dxfId="6" priority="19" stopIfTrue="1">
      <formula>AND($U$47&lt;&gt;"",$AE$47="")</formula>
    </cfRule>
    <cfRule type="expression" dxfId="5" priority="20" stopIfTrue="1">
      <formula>$U$47=""</formula>
    </cfRule>
  </conditionalFormatting>
  <conditionalFormatting sqref="AE58">
    <cfRule type="expression" dxfId="4" priority="17" stopIfTrue="1">
      <formula>AND($AD$58&lt;&gt;"",$AE$58="")</formula>
    </cfRule>
  </conditionalFormatting>
  <conditionalFormatting sqref="AF14:AF43 AH14:AH43">
    <cfRule type="expression" dxfId="3" priority="15">
      <formula>AND($S$2="十日町カップクロスカントリースキー大会",COUNTIF(AE14,"成*")=0,COUNTIF(AE14,"高*")=0)</formula>
    </cfRule>
  </conditionalFormatting>
  <conditionalFormatting sqref="AG14:AG43">
    <cfRule type="expression" dxfId="2" priority="8">
      <formula>AND(COUNTIF($AG14,"一般*")=0,OR(AND($AD14=1,COUNTIF($AG14,"*女*")&gt;0),AND($AD14=2,COUNTIF($AG14,"*男*")&gt;0)))</formula>
    </cfRule>
  </conditionalFormatting>
  <conditionalFormatting sqref="AG47">
    <cfRule type="expression" dxfId="1" priority="11" stopIfTrue="1">
      <formula>AND($U$47&lt;&gt;"",$AE$47="")</formula>
    </cfRule>
    <cfRule type="expression" dxfId="0" priority="12" stopIfTrue="1">
      <formula>$U$47=""</formula>
    </cfRule>
  </conditionalFormatting>
  <dataValidations xWindow="270" yWindow="563" count="14">
    <dataValidation type="list" allowBlank="1" showInputMessage="1" showErrorMessage="1" sqref="AC58" xr:uid="{00000000-0002-0000-0000-000000000000}">
      <formula1>"振込,書留,現金"</formula1>
    </dataValidation>
    <dataValidation imeMode="hiragana" allowBlank="1" showInputMessage="1" showErrorMessage="1" sqref="F14:R43 E7:AF7 E4:AF4 U5:AF5 AH58 U8:AF8 AE58" xr:uid="{00000000-0002-0000-0000-000001000000}"/>
    <dataValidation imeMode="halfAlpha" allowBlank="1" showInputMessage="1" showErrorMessage="1" sqref="S58 T8 E5 E8 V14:AB43 C14:D43 S6:AC6 T5 V9:AD9 S9 AG11 AE6:AF6" xr:uid="{00000000-0002-0000-0000-000002000000}"/>
    <dataValidation imeMode="fullKatakana" allowBlank="1" showInputMessage="1" showErrorMessage="1" sqref="T14:T43 E3:AF3" xr:uid="{00000000-0002-0000-0000-000003000000}"/>
    <dataValidation imeMode="hiragana" allowBlank="1" showInputMessage="1" showErrorMessage="1" prompt="苗字と名前の間は「半角」スペース！" sqref="E14:E43" xr:uid="{00000000-0002-0000-0000-000004000000}"/>
    <dataValidation imeMode="fullKatakana" allowBlank="1" showInputMessage="1" showErrorMessage="1" prompt="苗字と名前の間は「半角」スペース！" sqref="S14:S43" xr:uid="{00000000-0002-0000-0000-000005000000}"/>
    <dataValidation type="list" imeMode="halfAlpha" allowBlank="1" showInputMessage="1" showErrorMessage="1" prompt="リストから選択！_x000a_男：1_x000a_女：2" sqref="AD14:AD43" xr:uid="{00000000-0002-0000-0000-000006000000}">
      <formula1>"1,2"</formula1>
    </dataValidation>
    <dataValidation type="list" allowBlank="1" showInputMessage="1" showErrorMessage="1" sqref="S5 S8" xr:uid="{00000000-0002-0000-0000-000007000000}">
      <formula1>$B$84:$B$130</formula1>
    </dataValidation>
    <dataValidation imeMode="halfAlpha" allowBlank="1" showInputMessage="1" showErrorMessage="1" prompt="大学生以下は必須！" sqref="U14:U43" xr:uid="{00000000-0002-0000-0000-000008000000}"/>
    <dataValidation imeMode="halfAlpha" allowBlank="1" showInputMessage="1" showErrorMessage="1" prompt="大学生以下は省略可！" sqref="AC14:AC43" xr:uid="{00000000-0002-0000-0000-000009000000}"/>
    <dataValidation type="list" allowBlank="1" showInputMessage="1" showErrorMessage="1" sqref="S2:AD2" xr:uid="{00000000-0002-0000-0000-00000B000000}">
      <formula1>大会名</formula1>
    </dataValidation>
    <dataValidation imeMode="halfAlpha" allowBlank="1" showInputMessage="1" showErrorMessage="1" prompt="大会回数を数字のみ入力！" sqref="E2" xr:uid="{00000000-0002-0000-0000-00000C000000}"/>
    <dataValidation imeMode="halfAlpha" allowBlank="1" showInputMessage="1" showErrorMessage="1" prompt="ﾎﾟｲﾝﾄﾚｰｽにｴﾝﾄﾘｰの場合は必須_x000a_（SAJ非登録の中学生は空欄）" sqref="B14:B43" xr:uid="{00000000-0002-0000-0000-00000D000000}"/>
    <dataValidation imeMode="halfAlpha" allowBlank="1" showInputMessage="1" showErrorMessage="1" prompt="・中学生以下は必須_x000a_・左欄の種目毎に速い順に「1」から振る_x000a_(例) 1種目に5名ｴﾝﾄﾘｰ_x000a_　　→　ﾗﾝｷﾝｸﾞ：1~5" sqref="AF14:AF43 AH14:AH43" xr:uid="{A0C1DAE9-FEA7-44F6-87CC-9B561AC35D9B}"/>
  </dataValidations>
  <printOptions horizontalCentered="1"/>
  <pageMargins left="0.59055118110236227" right="0.59055118110236227" top="0.59055118110236227" bottom="0.39370078740157483" header="0.39370078740157483" footer="0.19685039370078741"/>
  <pageSetup paperSize="9" scale="68" orientation="portrait" horizontalDpi="4294967294" verticalDpi="300" r:id="rId1"/>
  <headerFooter alignWithMargins="0">
    <oddHeader>&amp;C&amp;"ＭＳ Ｐ明朝,太字 斜体"&amp;14大　会　参　加　申　込　書&amp;R&amp;"ＭＳ Ｐ明朝,標準"&amp;10№&amp;P</oddHeader>
    <oddFooter>&amp;C〈《十日町市スキー協会ノルディック部》〉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70" yWindow="563" count="2">
        <x14:dataValidation type="list" allowBlank="1" showInputMessage="1" showErrorMessage="1" error="カルフカップ以外は、リストの上方に選択項目があります。再度、確認願います。" prompt="セルが黒くなった場合、学年、性別、選択種目を再確認してください" xr:uid="{00000000-0002-0000-0000-00000E000000}">
          <x14:formula1>
            <xm:f>参加料計算!$K$4:$K$15</xm:f>
          </x14:formula1>
          <xm:sqref>AE14:AE43</xm:sqref>
        </x14:dataValidation>
        <x14:dataValidation type="list" allowBlank="1" showInputMessage="1" showErrorMessage="1" error="カルフカップ以外は、リストの上方に選択項目があります。再度、確認願います。" prompt="セルが黒くなった場合、学年、性別、選択種目を再確認してください" xr:uid="{3E063281-638F-4B3D-8AD5-6099522FD648}">
          <x14:formula1>
            <xm:f>参加料計算!$K$16:$K$28</xm:f>
          </x14:formula1>
          <xm:sqref>AG14:AG43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Q55"/>
  <sheetViews>
    <sheetView showGridLines="0" showZeros="0" workbookViewId="0">
      <selection activeCell="I29" sqref="I29"/>
    </sheetView>
  </sheetViews>
  <sheetFormatPr defaultRowHeight="13.5"/>
  <cols>
    <col min="1" max="1" width="20.125" style="1" bestFit="1" customWidth="1"/>
    <col min="2" max="2" width="8.75" style="1" customWidth="1"/>
    <col min="3" max="5" width="9" style="1"/>
    <col min="6" max="6" width="20.125" style="1" bestFit="1" customWidth="1"/>
    <col min="7" max="7" width="8.75" style="1" customWidth="1"/>
    <col min="8" max="10" width="9" style="1"/>
    <col min="11" max="11" width="35.5" style="1" bestFit="1" customWidth="1"/>
    <col min="12" max="12" width="15.25" style="1" bestFit="1" customWidth="1"/>
    <col min="13" max="13" width="8.75" style="1" customWidth="1"/>
    <col min="14" max="14" width="9" style="1"/>
    <col min="15" max="15" width="10.25" style="1" bestFit="1" customWidth="1"/>
    <col min="16" max="16" width="9" style="1"/>
    <col min="17" max="17" width="38.875" style="1" bestFit="1" customWidth="1"/>
    <col min="18" max="16384" width="9" style="1"/>
  </cols>
  <sheetData>
    <row r="1" spans="1:17">
      <c r="A1" s="214" t="s">
        <v>96</v>
      </c>
      <c r="B1" s="214"/>
      <c r="C1" s="214"/>
      <c r="D1" s="214"/>
      <c r="E1" s="8"/>
      <c r="F1" s="214" t="s">
        <v>118</v>
      </c>
      <c r="G1" s="214"/>
      <c r="H1" s="214"/>
      <c r="I1" s="214"/>
      <c r="J1" s="8"/>
      <c r="K1" s="214" t="s">
        <v>117</v>
      </c>
      <c r="L1" s="214"/>
      <c r="M1" s="214"/>
      <c r="N1" s="214"/>
      <c r="O1" s="214"/>
    </row>
    <row r="2" spans="1:17" ht="14.25" thickBot="1">
      <c r="A2" s="8"/>
      <c r="B2" s="8"/>
      <c r="C2" s="8"/>
      <c r="D2" s="54"/>
      <c r="E2" s="54"/>
      <c r="F2" s="8"/>
      <c r="G2" s="8"/>
      <c r="H2" s="8"/>
      <c r="I2" s="54"/>
      <c r="J2" s="54"/>
      <c r="K2" s="8"/>
      <c r="L2" s="8"/>
      <c r="M2" s="8"/>
      <c r="N2" s="8"/>
      <c r="O2" s="8"/>
    </row>
    <row r="3" spans="1:17" ht="14.25" thickBot="1">
      <c r="A3" s="59" t="s">
        <v>17</v>
      </c>
      <c r="B3" s="68" t="s">
        <v>95</v>
      </c>
      <c r="C3" s="72" t="s">
        <v>125</v>
      </c>
      <c r="D3" s="58" t="s">
        <v>98</v>
      </c>
      <c r="E3" s="8"/>
      <c r="F3" s="59" t="s">
        <v>17</v>
      </c>
      <c r="G3" s="68" t="s">
        <v>95</v>
      </c>
      <c r="H3" s="72" t="s">
        <v>125</v>
      </c>
      <c r="I3" s="58" t="s">
        <v>98</v>
      </c>
      <c r="J3" s="8"/>
      <c r="K3" s="119" t="s">
        <v>97</v>
      </c>
      <c r="L3" s="59" t="s">
        <v>127</v>
      </c>
      <c r="M3" s="68" t="s">
        <v>99</v>
      </c>
      <c r="N3" s="126" t="s">
        <v>129</v>
      </c>
      <c r="O3" s="58" t="s">
        <v>98</v>
      </c>
      <c r="Q3" s="120" t="str">
        <f>参加料計算!$A$1</f>
        <v>中越地区ジュニアクロスカントリースキー大会</v>
      </c>
    </row>
    <row r="4" spans="1:17" ht="14.25" thickTop="1">
      <c r="A4" s="57" t="s">
        <v>71</v>
      </c>
      <c r="B4" s="69">
        <v>1000</v>
      </c>
      <c r="C4" s="73" t="str">
        <f>IF(競技申込書!$S$2=$A$1,COUNTIF(競技申込書!$AE$14:$AE$43,A4),"")</f>
        <v/>
      </c>
      <c r="D4" s="61" t="str">
        <f>IF(ISERROR(B4*C4)=TRUE,"",B4*C4)</f>
        <v/>
      </c>
      <c r="E4" s="53"/>
      <c r="F4" s="57" t="s">
        <v>83</v>
      </c>
      <c r="G4" s="69">
        <v>1000</v>
      </c>
      <c r="H4" s="73" t="str">
        <f>IF(競技申込書!$S$2=$F$1,COUNTIF(競技申込書!$AE$14:$AE$43,F4),"")</f>
        <v/>
      </c>
      <c r="I4" s="61" t="str">
        <f t="shared" ref="I4:I15" si="0">IF(ISERROR(G4*H4)=TRUE,"",G4*H4)</f>
        <v/>
      </c>
      <c r="J4" s="53"/>
      <c r="K4" s="1" t="s">
        <v>130</v>
      </c>
      <c r="L4" s="57" t="s">
        <v>124</v>
      </c>
      <c r="M4" s="76">
        <v>4000</v>
      </c>
      <c r="N4" s="73">
        <f>IF(競技申込書!$S$2&lt;&gt;$K$1,"",COUNTIF(競技申込書!$AE$14:$AE$43,"成*男*")+COUNTIF(競技申込書!$AG$14:$AG$43,"成*男*")-COUNTIF(競技申込書!$AG$14:$AG$43,"成男女*"))</f>
        <v>0</v>
      </c>
      <c r="O4" s="65">
        <f t="shared" ref="O4:O10" si="1">IF(ISERROR(M4*N4)=TRUE,"",M4*N4)</f>
        <v>0</v>
      </c>
      <c r="Q4" s="120" t="str">
        <f>参加料計算!$F$1</f>
        <v>十日町市民スキー選手権大会</v>
      </c>
    </row>
    <row r="5" spans="1:17">
      <c r="A5" s="55" t="s">
        <v>72</v>
      </c>
      <c r="B5" s="70">
        <v>1000</v>
      </c>
      <c r="C5" s="74" t="str">
        <f>IF(競技申込書!$S$2=$A$1,COUNTIF(競技申込書!$AE$14:$AE$43,A5),"")</f>
        <v/>
      </c>
      <c r="D5" s="62" t="str">
        <f t="shared" ref="D5:D15" si="2">IF(ISERROR(B5*C5)=TRUE,"",B5*C5)</f>
        <v/>
      </c>
      <c r="E5" s="53"/>
      <c r="F5" s="55" t="s">
        <v>77</v>
      </c>
      <c r="G5" s="70">
        <v>1000</v>
      </c>
      <c r="H5" s="74" t="str">
        <f>IF(競技申込書!$S$2=$F$1,COUNTIF(競技申込書!$AE$14:$AE$43,F5),"")</f>
        <v/>
      </c>
      <c r="I5" s="62" t="str">
        <f t="shared" si="0"/>
        <v/>
      </c>
      <c r="J5" s="53"/>
      <c r="K5" s="1" t="s">
        <v>131</v>
      </c>
      <c r="L5" s="55" t="s">
        <v>91</v>
      </c>
      <c r="M5" s="77">
        <v>2000</v>
      </c>
      <c r="N5" s="74">
        <f>IF(競技申込書!$S$2&lt;&gt;$K$1,"",COUNTIF(競技申込書!$AE$14:$AE$43,"中男*")+COUNTIF(競技申込書!$AG$14:$AG$43,"中男*"))</f>
        <v>0</v>
      </c>
      <c r="O5" s="66">
        <f t="shared" si="1"/>
        <v>0</v>
      </c>
      <c r="Q5" s="120" t="str">
        <f>参加料計算!$K$1</f>
        <v>十日町カップクロスカントリースキー大会</v>
      </c>
    </row>
    <row r="6" spans="1:17" ht="14.25" thickBot="1">
      <c r="A6" s="55" t="s">
        <v>73</v>
      </c>
      <c r="B6" s="70">
        <v>1000</v>
      </c>
      <c r="C6" s="74" t="str">
        <f>IF(競技申込書!$S$2=$A$1,COUNTIF(競技申込書!$AE$14:$AE$43,A6),"")</f>
        <v/>
      </c>
      <c r="D6" s="62" t="str">
        <f t="shared" si="2"/>
        <v/>
      </c>
      <c r="E6" s="53"/>
      <c r="F6" s="55" t="s">
        <v>78</v>
      </c>
      <c r="G6" s="70">
        <v>1000</v>
      </c>
      <c r="H6" s="74" t="str">
        <f>IF(競技申込書!$S$2=$F$1,COUNTIF(競技申込書!$AE$14:$AE$43,F6),"")</f>
        <v/>
      </c>
      <c r="I6" s="62" t="str">
        <f t="shared" si="0"/>
        <v/>
      </c>
      <c r="J6" s="53"/>
      <c r="K6" s="1" t="s">
        <v>146</v>
      </c>
      <c r="L6" s="56" t="s">
        <v>92</v>
      </c>
      <c r="M6" s="78">
        <v>2000</v>
      </c>
      <c r="N6" s="75">
        <f>IF(競技申込書!$S$2&lt;&gt;$K$1,"",COUNTIF(競技申込書!$AE$14:$AE$43,"小*男*")+COUNTIF(競技申込書!$AG$14:$AG$43,"小*男*"))</f>
        <v>0</v>
      </c>
      <c r="O6" s="67">
        <f t="shared" si="1"/>
        <v>0</v>
      </c>
      <c r="Q6" s="120" t="str">
        <f>参加料計算!$A$20</f>
        <v>十日町カップローラースキー大会</v>
      </c>
    </row>
    <row r="7" spans="1:17">
      <c r="A7" s="55" t="s">
        <v>77</v>
      </c>
      <c r="B7" s="70">
        <v>1000</v>
      </c>
      <c r="C7" s="74" t="str">
        <f>IF(競技申込書!$S$2=$A$1,COUNTIF(競技申込書!$AE$14:$AE$43,A7),"")</f>
        <v/>
      </c>
      <c r="D7" s="62" t="str">
        <f t="shared" si="2"/>
        <v/>
      </c>
      <c r="E7" s="53"/>
      <c r="F7" s="55" t="s">
        <v>85</v>
      </c>
      <c r="G7" s="70">
        <v>1000</v>
      </c>
      <c r="H7" s="74" t="str">
        <f>IF(競技申込書!$S$2=$F$1,COUNTIF(競技申込書!$AE$14:$AE$43,F7),"")</f>
        <v/>
      </c>
      <c r="I7" s="62" t="str">
        <f t="shared" si="0"/>
        <v/>
      </c>
      <c r="J7" s="53"/>
      <c r="K7" s="1" t="s">
        <v>147</v>
      </c>
      <c r="L7" s="125" t="s">
        <v>126</v>
      </c>
      <c r="M7" s="115">
        <v>4000</v>
      </c>
      <c r="N7" s="105">
        <f>IF(競技申込書!$S$2&lt;&gt;$K$1,"",COUNTIF(競技申込書!$AE$14:$AE$43,"成*女*")+COUNTIF(競技申込書!$AG$14:$AG$43,"成*女*")-COUNTIF(競技申込書!$AG$14:$AG$43,"成男女*"))</f>
        <v>0</v>
      </c>
      <c r="O7" s="116">
        <f t="shared" si="1"/>
        <v>0</v>
      </c>
    </row>
    <row r="8" spans="1:17">
      <c r="A8" s="55" t="s">
        <v>78</v>
      </c>
      <c r="B8" s="70">
        <v>1000</v>
      </c>
      <c r="C8" s="74" t="str">
        <f>IF(競技申込書!$S$2=$A$1,COUNTIF(競技申込書!$AE$14:$AE$43,A8),"")</f>
        <v/>
      </c>
      <c r="D8" s="62" t="str">
        <f t="shared" si="2"/>
        <v/>
      </c>
      <c r="E8" s="53"/>
      <c r="F8" s="55" t="s">
        <v>86</v>
      </c>
      <c r="G8" s="70">
        <v>1000</v>
      </c>
      <c r="H8" s="74" t="str">
        <f>IF(競技申込書!$S$2=$F$1,COUNTIF(競技申込書!$AE$14:$AE$43,F8),"")</f>
        <v/>
      </c>
      <c r="I8" s="62" t="str">
        <f t="shared" si="0"/>
        <v/>
      </c>
      <c r="J8" s="53"/>
      <c r="K8" s="1" t="s">
        <v>120</v>
      </c>
      <c r="L8" s="107" t="s">
        <v>93</v>
      </c>
      <c r="M8" s="117">
        <v>2000</v>
      </c>
      <c r="N8" s="109">
        <f>IF(競技申込書!$S$2&lt;&gt;$K$1,"",COUNTIF(競技申込書!$AE$14:$AE$43,"中女*")+COUNTIF(競技申込書!$AG$14:$AG$43,"中女*"))</f>
        <v>0</v>
      </c>
      <c r="O8" s="118">
        <f>IF(ISERROR(M8*N8)=TRUE,"",M8*N8)</f>
        <v>0</v>
      </c>
    </row>
    <row r="9" spans="1:17" ht="14.25" thickBot="1">
      <c r="A9" s="56" t="s">
        <v>81</v>
      </c>
      <c r="B9" s="71">
        <v>1000</v>
      </c>
      <c r="C9" s="75" t="str">
        <f>IF(競技申込書!$S$2=$A$1,COUNTIF(競技申込書!$AE$14:$AE$43,A9),"")</f>
        <v/>
      </c>
      <c r="D9" s="63" t="str">
        <f t="shared" si="2"/>
        <v/>
      </c>
      <c r="E9" s="53"/>
      <c r="F9" s="56" t="s">
        <v>89</v>
      </c>
      <c r="G9" s="71">
        <v>1000</v>
      </c>
      <c r="H9" s="75" t="str">
        <f>IF(競技申込書!$S$2=$F$1,COUNTIF(競技申込書!$AE$14:$AE$43,F9),"")</f>
        <v/>
      </c>
      <c r="I9" s="63" t="str">
        <f t="shared" si="0"/>
        <v/>
      </c>
      <c r="J9" s="53"/>
      <c r="K9" s="1" t="s">
        <v>121</v>
      </c>
      <c r="L9" s="137" t="s">
        <v>94</v>
      </c>
      <c r="M9" s="138">
        <v>2000</v>
      </c>
      <c r="N9" s="139">
        <f>IF(競技申込書!$S$2&lt;&gt;$K$1,"",COUNTIF(競技申込書!$AE$14:$AE$43,"小*女*")+COUNTIF(競技申込書!$AG$14:$AG$43,"小*女*"))</f>
        <v>0</v>
      </c>
      <c r="O9" s="140">
        <f t="shared" si="1"/>
        <v>0</v>
      </c>
    </row>
    <row r="10" spans="1:17" ht="14.25" thickBot="1">
      <c r="A10" s="103" t="s">
        <v>74</v>
      </c>
      <c r="B10" s="104">
        <v>1000</v>
      </c>
      <c r="C10" s="105" t="str">
        <f>IF(競技申込書!$S$2=$A$1,COUNTIF(競技申込書!$AE$14:$AE$43,A10),"")</f>
        <v/>
      </c>
      <c r="D10" s="106" t="str">
        <f t="shared" si="2"/>
        <v/>
      </c>
      <c r="E10" s="53"/>
      <c r="F10" s="103" t="s">
        <v>84</v>
      </c>
      <c r="G10" s="104">
        <v>1000</v>
      </c>
      <c r="H10" s="105" t="str">
        <f>IF(競技申込書!$S$2=$F$1,COUNTIF(競技申込書!$AE$14:$AE$43,F10),"")</f>
        <v/>
      </c>
      <c r="I10" s="106" t="str">
        <f t="shared" si="0"/>
        <v/>
      </c>
      <c r="J10" s="53"/>
      <c r="K10" s="136" t="s">
        <v>143</v>
      </c>
      <c r="L10" s="143" t="s">
        <v>145</v>
      </c>
      <c r="M10" s="144">
        <v>2000</v>
      </c>
      <c r="N10" s="145">
        <f>IF(競技申込書!$S$2&lt;&gt;$K$1,"",COUNTIF(競技申込書!$AG$14:$AG$43,"一般*"))</f>
        <v>0</v>
      </c>
      <c r="O10" s="146">
        <f t="shared" si="1"/>
        <v>0</v>
      </c>
    </row>
    <row r="11" spans="1:17" ht="14.25" thickBot="1">
      <c r="A11" s="107" t="s">
        <v>75</v>
      </c>
      <c r="B11" s="108">
        <v>1000</v>
      </c>
      <c r="C11" s="109" t="str">
        <f>IF(競技申込書!$S$2=$A$1,COUNTIF(競技申込書!$AE$14:$AE$43,A11),"")</f>
        <v/>
      </c>
      <c r="D11" s="110" t="str">
        <f t="shared" si="2"/>
        <v/>
      </c>
      <c r="E11" s="53"/>
      <c r="F11" s="107" t="s">
        <v>79</v>
      </c>
      <c r="G11" s="108">
        <v>1000</v>
      </c>
      <c r="H11" s="109" t="str">
        <f>IF(競技申込書!$S$2=$F$1,COUNTIF(競技申込書!$AE$14:$AE$43,F11),"")</f>
        <v/>
      </c>
      <c r="I11" s="110" t="str">
        <f t="shared" si="0"/>
        <v/>
      </c>
      <c r="J11" s="53"/>
      <c r="K11" s="136" t="s">
        <v>144</v>
      </c>
      <c r="L11" s="217" t="s">
        <v>100</v>
      </c>
      <c r="M11" s="218"/>
      <c r="N11" s="141">
        <f>SUM(N4:N9)</f>
        <v>0</v>
      </c>
      <c r="O11" s="142">
        <f>SUM(O4:O10)</f>
        <v>0</v>
      </c>
    </row>
    <row r="12" spans="1:17">
      <c r="A12" s="107" t="s">
        <v>76</v>
      </c>
      <c r="B12" s="108">
        <v>1000</v>
      </c>
      <c r="C12" s="109" t="str">
        <f>IF(競技申込書!$S$2=$A$1,COUNTIF(競技申込書!$AE$14:$AE$43,A12),"")</f>
        <v/>
      </c>
      <c r="D12" s="110" t="str">
        <f t="shared" si="2"/>
        <v/>
      </c>
      <c r="E12" s="53"/>
      <c r="F12" s="107" t="s">
        <v>80</v>
      </c>
      <c r="G12" s="108">
        <v>1000</v>
      </c>
      <c r="H12" s="109" t="str">
        <f>IF(競技申込書!$S$2=$F$1,COUNTIF(競技申込書!$AE$14:$AE$43,F12),"")</f>
        <v/>
      </c>
      <c r="I12" s="110" t="str">
        <f t="shared" si="0"/>
        <v/>
      </c>
      <c r="J12" s="53"/>
      <c r="K12" s="136" t="s">
        <v>148</v>
      </c>
    </row>
    <row r="13" spans="1:17">
      <c r="A13" s="107" t="s">
        <v>79</v>
      </c>
      <c r="B13" s="108">
        <v>1000</v>
      </c>
      <c r="C13" s="109" t="str">
        <f>IF(競技申込書!$S$2=$A$1,COUNTIF(競技申込書!$AE$14:$AE$43,A13),"")</f>
        <v/>
      </c>
      <c r="D13" s="110" t="str">
        <f t="shared" si="2"/>
        <v/>
      </c>
      <c r="E13" s="53"/>
      <c r="F13" s="107" t="s">
        <v>87</v>
      </c>
      <c r="G13" s="108">
        <v>1000</v>
      </c>
      <c r="H13" s="109" t="str">
        <f>IF(競技申込書!$S$2=$F$1,COUNTIF(競技申込書!$AE$14:$AE$43,F13),"")</f>
        <v/>
      </c>
      <c r="I13" s="110" t="str">
        <f t="shared" si="0"/>
        <v/>
      </c>
      <c r="J13" s="53"/>
      <c r="K13" s="136" t="s">
        <v>149</v>
      </c>
    </row>
    <row r="14" spans="1:17">
      <c r="A14" s="107" t="s">
        <v>80</v>
      </c>
      <c r="B14" s="108">
        <v>1000</v>
      </c>
      <c r="C14" s="109" t="str">
        <f>IF(競技申込書!$S$2=$A$1,COUNTIF(競技申込書!$AE$14:$AE$43,A14),"")</f>
        <v/>
      </c>
      <c r="D14" s="110" t="str">
        <f t="shared" si="2"/>
        <v/>
      </c>
      <c r="E14" s="53"/>
      <c r="F14" s="107" t="s">
        <v>88</v>
      </c>
      <c r="G14" s="108">
        <v>1000</v>
      </c>
      <c r="H14" s="109" t="str">
        <f>IF(競技申込書!$S$2=$F$1,COUNTIF(競技申込書!$AE$14:$AE$43,F14),"")</f>
        <v/>
      </c>
      <c r="I14" s="110" t="str">
        <f t="shared" si="0"/>
        <v/>
      </c>
      <c r="J14" s="53"/>
      <c r="K14" s="136" t="s">
        <v>122</v>
      </c>
    </row>
    <row r="15" spans="1:17" ht="14.25" thickBot="1">
      <c r="A15" s="111" t="s">
        <v>82</v>
      </c>
      <c r="B15" s="112">
        <v>1000</v>
      </c>
      <c r="C15" s="113" t="str">
        <f>IF(競技申込書!$S$2=$A$1,COUNTIF(競技申込書!$AE$14:$AE$43,A15),"")</f>
        <v/>
      </c>
      <c r="D15" s="114" t="str">
        <f t="shared" si="2"/>
        <v/>
      </c>
      <c r="E15" s="53"/>
      <c r="F15" s="107" t="s">
        <v>90</v>
      </c>
      <c r="G15" s="108">
        <v>1000</v>
      </c>
      <c r="H15" s="109" t="str">
        <f>IF(競技申込書!$S$2=$F$1,COUNTIF(競技申込書!$AE$14:$AE$43,F15),"")</f>
        <v/>
      </c>
      <c r="I15" s="110" t="str">
        <f t="shared" si="0"/>
        <v/>
      </c>
      <c r="J15" s="53"/>
      <c r="K15" s="136" t="s">
        <v>123</v>
      </c>
    </row>
    <row r="16" spans="1:17" ht="14.25" thickBot="1">
      <c r="A16" s="215" t="s">
        <v>100</v>
      </c>
      <c r="B16" s="216"/>
      <c r="C16" s="102">
        <f>SUM(C4:C15)</f>
        <v>0</v>
      </c>
      <c r="D16" s="64">
        <f>SUM(D4:D15)</f>
        <v>0</v>
      </c>
      <c r="F16" s="215" t="s">
        <v>100</v>
      </c>
      <c r="G16" s="216"/>
      <c r="H16" s="102">
        <f>SUM(H4:H15)</f>
        <v>0</v>
      </c>
      <c r="I16" s="64">
        <f>SUM(I4:I15)</f>
        <v>0</v>
      </c>
      <c r="J16" s="53"/>
      <c r="K16" s="1" t="s">
        <v>132</v>
      </c>
    </row>
    <row r="17" spans="1:11">
      <c r="A17" s="8"/>
      <c r="B17" s="8"/>
      <c r="C17" s="8"/>
      <c r="D17" s="8"/>
      <c r="E17" s="8"/>
      <c r="K17" s="1" t="s">
        <v>133</v>
      </c>
    </row>
    <row r="18" spans="1:11">
      <c r="K18" s="1" t="s">
        <v>150</v>
      </c>
    </row>
    <row r="19" spans="1:11">
      <c r="K19" s="1" t="s">
        <v>151</v>
      </c>
    </row>
    <row r="20" spans="1:11">
      <c r="A20" s="214" t="s">
        <v>105</v>
      </c>
      <c r="B20" s="214"/>
      <c r="C20" s="214"/>
      <c r="D20" s="214"/>
      <c r="K20" s="1" t="s">
        <v>152</v>
      </c>
    </row>
    <row r="21" spans="1:11" ht="14.25" thickBot="1">
      <c r="A21" s="8"/>
      <c r="B21" s="8"/>
      <c r="C21" s="8"/>
      <c r="D21" s="54"/>
      <c r="K21" s="1" t="s">
        <v>153</v>
      </c>
    </row>
    <row r="22" spans="1:11" ht="14.25" thickBot="1">
      <c r="A22" s="59" t="s">
        <v>17</v>
      </c>
      <c r="B22" s="68" t="s">
        <v>95</v>
      </c>
      <c r="C22" s="72" t="s">
        <v>125</v>
      </c>
      <c r="D22" s="58" t="s">
        <v>98</v>
      </c>
      <c r="K22" s="136" t="s">
        <v>134</v>
      </c>
    </row>
    <row r="23" spans="1:11" ht="14.25" thickTop="1">
      <c r="A23" s="57" t="s">
        <v>106</v>
      </c>
      <c r="B23" s="69">
        <v>1000</v>
      </c>
      <c r="C23" s="73" t="str">
        <f>IF(競技申込書!$S$2=$A$20,COUNTIF(競技申込書!$AE$14:$AE$43,A23),"")</f>
        <v/>
      </c>
      <c r="D23" s="61" t="str">
        <f t="shared" ref="D23:D32" si="3">IF(ISERROR(B23*C23)=TRUE,"",B23*C23)</f>
        <v/>
      </c>
      <c r="K23" s="136" t="s">
        <v>135</v>
      </c>
    </row>
    <row r="24" spans="1:11">
      <c r="A24" s="55" t="s">
        <v>107</v>
      </c>
      <c r="B24" s="70">
        <v>1000</v>
      </c>
      <c r="C24" s="74" t="str">
        <f>IF(競技申込書!$S$2=$A$20,COUNTIF(競技申込書!$AE$14:$AE$43,A24),"")</f>
        <v/>
      </c>
      <c r="D24" s="62" t="str">
        <f t="shared" si="3"/>
        <v/>
      </c>
      <c r="K24" s="136" t="s">
        <v>154</v>
      </c>
    </row>
    <row r="25" spans="1:11">
      <c r="A25" s="55" t="s">
        <v>108</v>
      </c>
      <c r="B25" s="70">
        <v>1000</v>
      </c>
      <c r="C25" s="74" t="str">
        <f>IF(競技申込書!$S$2=$A$20,COUNTIF(競技申込書!$AE$14:$AE$43,A25),"")</f>
        <v/>
      </c>
      <c r="D25" s="62" t="str">
        <f t="shared" si="3"/>
        <v/>
      </c>
      <c r="K25" s="136" t="s">
        <v>155</v>
      </c>
    </row>
    <row r="26" spans="1:11">
      <c r="A26" s="55" t="s">
        <v>115</v>
      </c>
      <c r="B26" s="70">
        <v>1000</v>
      </c>
      <c r="C26" s="74" t="str">
        <f>IF(競技申込書!$S$2=$A$20,COUNTIF(競技申込書!$AE$14:$AE$43,A26),"")</f>
        <v/>
      </c>
      <c r="D26" s="62" t="str">
        <f t="shared" si="3"/>
        <v/>
      </c>
      <c r="K26" s="136" t="s">
        <v>156</v>
      </c>
    </row>
    <row r="27" spans="1:11" ht="14.25" thickBot="1">
      <c r="A27" s="56" t="s">
        <v>109</v>
      </c>
      <c r="B27" s="71">
        <v>1000</v>
      </c>
      <c r="C27" s="75" t="str">
        <f>IF(競技申込書!$S$2=$A$20,COUNTIF(競技申込書!$AE$14:$AE$43,A27),"")</f>
        <v/>
      </c>
      <c r="D27" s="63" t="str">
        <f t="shared" si="3"/>
        <v/>
      </c>
      <c r="K27" s="136" t="s">
        <v>157</v>
      </c>
    </row>
    <row r="28" spans="1:11">
      <c r="A28" s="103" t="s">
        <v>111</v>
      </c>
      <c r="B28" s="104">
        <v>1000</v>
      </c>
      <c r="C28" s="105" t="str">
        <f>IF(競技申込書!$S$2=$A$20,COUNTIF(競技申込書!$AE$14:$AE$43,A28),"")</f>
        <v/>
      </c>
      <c r="D28" s="106" t="str">
        <f t="shared" si="3"/>
        <v/>
      </c>
      <c r="K28" s="135" t="s">
        <v>158</v>
      </c>
    </row>
    <row r="29" spans="1:11">
      <c r="A29" s="107" t="s">
        <v>112</v>
      </c>
      <c r="B29" s="108">
        <v>1000</v>
      </c>
      <c r="C29" s="109" t="str">
        <f>IF(競技申込書!$S$2=$A$20,COUNTIF(競技申込書!$AE$14:$AE$43,A29),"")</f>
        <v/>
      </c>
      <c r="D29" s="110" t="str">
        <f t="shared" si="3"/>
        <v/>
      </c>
    </row>
    <row r="30" spans="1:11">
      <c r="A30" s="107" t="s">
        <v>113</v>
      </c>
      <c r="B30" s="108">
        <v>1000</v>
      </c>
      <c r="C30" s="109" t="str">
        <f>IF(競技申込書!$S$2=$A$20,COUNTIF(競技申込書!$AE$14:$AE$43,A30),"")</f>
        <v/>
      </c>
      <c r="D30" s="110" t="str">
        <f t="shared" si="3"/>
        <v/>
      </c>
    </row>
    <row r="31" spans="1:11">
      <c r="A31" s="107" t="s">
        <v>114</v>
      </c>
      <c r="B31" s="108">
        <v>1000</v>
      </c>
      <c r="C31" s="109" t="str">
        <f>IF(競技申込書!$S$2=$A$20,COUNTIF(競技申込書!$AE$14:$AE$43,A31),"")</f>
        <v/>
      </c>
      <c r="D31" s="110" t="str">
        <f t="shared" si="3"/>
        <v/>
      </c>
      <c r="E31" s="60"/>
    </row>
    <row r="32" spans="1:11" ht="14.25" thickBot="1">
      <c r="A32" s="107" t="s">
        <v>110</v>
      </c>
      <c r="B32" s="108">
        <v>1000</v>
      </c>
      <c r="C32" s="109" t="str">
        <f>IF(競技申込書!$S$2=$A$20,COUNTIF(競技申込書!$AE$14:$AE$43,A32),"")</f>
        <v/>
      </c>
      <c r="D32" s="110" t="str">
        <f t="shared" si="3"/>
        <v/>
      </c>
      <c r="E32" s="60"/>
    </row>
    <row r="33" spans="1:5" ht="14.25" thickBot="1">
      <c r="A33" s="215" t="s">
        <v>100</v>
      </c>
      <c r="B33" s="216"/>
      <c r="C33" s="102">
        <f>SUM(C23:C32)</f>
        <v>0</v>
      </c>
      <c r="D33" s="64">
        <f>SUM(D23:D32)</f>
        <v>0</v>
      </c>
      <c r="E33" s="60"/>
    </row>
    <row r="34" spans="1:5">
      <c r="C34" s="60"/>
      <c r="D34" s="60"/>
      <c r="E34" s="60"/>
    </row>
    <row r="35" spans="1:5">
      <c r="C35" s="60"/>
      <c r="D35" s="60"/>
      <c r="E35" s="60"/>
    </row>
    <row r="36" spans="1:5">
      <c r="C36" s="60"/>
      <c r="D36" s="60"/>
      <c r="E36" s="60"/>
    </row>
    <row r="37" spans="1:5">
      <c r="C37" s="60"/>
      <c r="D37" s="60"/>
      <c r="E37" s="60"/>
    </row>
    <row r="38" spans="1:5">
      <c r="C38" s="60"/>
      <c r="D38" s="60"/>
      <c r="E38" s="60"/>
    </row>
    <row r="39" spans="1:5">
      <c r="C39" s="60"/>
      <c r="D39" s="60"/>
      <c r="E39" s="60"/>
    </row>
    <row r="40" spans="1:5">
      <c r="C40" s="60"/>
      <c r="D40" s="60"/>
      <c r="E40" s="60"/>
    </row>
    <row r="41" spans="1:5">
      <c r="C41" s="60"/>
      <c r="D41" s="60"/>
      <c r="E41" s="60"/>
    </row>
    <row r="42" spans="1:5">
      <c r="C42" s="60"/>
      <c r="D42" s="60"/>
      <c r="E42" s="60"/>
    </row>
    <row r="43" spans="1:5">
      <c r="C43" s="60"/>
      <c r="D43" s="60"/>
      <c r="E43" s="60"/>
    </row>
    <row r="44" spans="1:5">
      <c r="C44" s="60"/>
      <c r="D44" s="60"/>
      <c r="E44" s="60"/>
    </row>
    <row r="45" spans="1:5">
      <c r="C45" s="60"/>
      <c r="D45" s="60"/>
      <c r="E45" s="60"/>
    </row>
    <row r="46" spans="1:5">
      <c r="C46" s="60"/>
      <c r="D46" s="60"/>
      <c r="E46" s="60"/>
    </row>
    <row r="47" spans="1:5">
      <c r="C47" s="60"/>
      <c r="D47" s="60"/>
      <c r="E47" s="60"/>
    </row>
    <row r="48" spans="1:5">
      <c r="C48" s="60"/>
      <c r="D48" s="60"/>
      <c r="E48" s="60"/>
    </row>
    <row r="49" spans="3:5">
      <c r="C49" s="60"/>
      <c r="D49" s="60"/>
      <c r="E49" s="60"/>
    </row>
    <row r="50" spans="3:5">
      <c r="C50" s="60"/>
      <c r="D50" s="60"/>
      <c r="E50" s="60"/>
    </row>
    <row r="51" spans="3:5">
      <c r="C51" s="60"/>
      <c r="D51" s="60"/>
      <c r="E51" s="60"/>
    </row>
    <row r="52" spans="3:5">
      <c r="C52" s="60"/>
      <c r="D52" s="60"/>
      <c r="E52" s="60"/>
    </row>
    <row r="53" spans="3:5">
      <c r="C53" s="60"/>
      <c r="D53" s="60"/>
      <c r="E53" s="60"/>
    </row>
    <row r="54" spans="3:5">
      <c r="C54" s="60"/>
      <c r="D54" s="60"/>
      <c r="E54" s="60"/>
    </row>
    <row r="55" spans="3:5">
      <c r="C55" s="60"/>
      <c r="D55" s="60"/>
      <c r="E55" s="60"/>
    </row>
  </sheetData>
  <sheetProtection algorithmName="SHA-512" hashValue="xf1fuHCfiG7bUmcZlonb4wCytyYtWnk1np8zY59mYj5CtMrKxYcwJhWqxWxCbAZ1/FrEu6y6QTTZgos0lYgVHg==" saltValue="lzoyfaw7yhHFAyMzZoBlHA==" spinCount="100000" sheet="1" objects="1" scenarios="1"/>
  <mergeCells count="8">
    <mergeCell ref="A20:D20"/>
    <mergeCell ref="A33:B33"/>
    <mergeCell ref="A1:D1"/>
    <mergeCell ref="F1:I1"/>
    <mergeCell ref="K1:O1"/>
    <mergeCell ref="A16:B16"/>
    <mergeCell ref="F16:G16"/>
    <mergeCell ref="L11:M11"/>
  </mergeCells>
  <phoneticPr fontId="1"/>
  <pageMargins left="0.7" right="0.7" top="0.75" bottom="0.75" header="0.3" footer="0.3"/>
  <pageSetup paperSize="9"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17</vt:i4>
      </vt:variant>
    </vt:vector>
  </HeadingPairs>
  <TitlesOfParts>
    <vt:vector size="19" baseType="lpstr">
      <vt:lpstr>競技申込書</vt:lpstr>
      <vt:lpstr>参加料計算</vt:lpstr>
      <vt:lpstr>Jr.CC女子</vt:lpstr>
      <vt:lpstr>Jr.CC男子</vt:lpstr>
      <vt:lpstr>競技申込書!Print_Area</vt:lpstr>
      <vt:lpstr>競技申込書!Print_Titles</vt:lpstr>
      <vt:lpstr>ローラー女子</vt:lpstr>
      <vt:lpstr>ローラー男子</vt:lpstr>
      <vt:lpstr>市民女子</vt:lpstr>
      <vt:lpstr>市民男子</vt:lpstr>
      <vt:lpstr>十日町カップクロスカントリースキー大会</vt:lpstr>
      <vt:lpstr>十日町カップローラースキー大会</vt:lpstr>
      <vt:lpstr>十日町カップ女子1</vt:lpstr>
      <vt:lpstr>十日町カップ女子2</vt:lpstr>
      <vt:lpstr>十日町カップ男子1</vt:lpstr>
      <vt:lpstr>十日町カップ男子2</vt:lpstr>
      <vt:lpstr>十日町市民スキー選手権大会</vt:lpstr>
      <vt:lpstr>大会名</vt:lpstr>
      <vt:lpstr>中越地区ジュニアクロスカントリースキー大会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井川 純宏</dc:creator>
  <cp:lastModifiedBy>Tsuyoshi Maruyama</cp:lastModifiedBy>
  <cp:lastPrinted>2024-01-31T11:34:59Z</cp:lastPrinted>
  <dcterms:created xsi:type="dcterms:W3CDTF">1997-01-08T22:48:59Z</dcterms:created>
  <dcterms:modified xsi:type="dcterms:W3CDTF">2025-02-03T11:39:09Z</dcterms:modified>
</cp:coreProperties>
</file>