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T NORDIC▼\2023~2024_R05年度(ｺﾛﾅ明け&amp;小雪)▼\20240211_◇市民_20000000\00 HP掲載\20240100_要項・ｴﾝﾄﾘｰｼｰﾄ\"/>
    </mc:Choice>
  </mc:AlternateContent>
  <xr:revisionPtr revIDLastSave="0" documentId="13_ncr:1_{2A3EB13D-4EA2-4FA6-9EAF-D87C8217AC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競技申込書" sheetId="5" r:id="rId1"/>
    <sheet name="宿泊申込書" sheetId="6" state="hidden" r:id="rId2"/>
    <sheet name="参加料計算" sheetId="9" state="hidden" r:id="rId3"/>
  </sheets>
  <definedNames>
    <definedName name="Jr.クロ2003">競技申込書!$BA$2:$BA$13</definedName>
    <definedName name="Jr.クロカン" comment="申込書「種目」リスト用">参加料計算!$A$4:$A$15</definedName>
    <definedName name="_xlnm.Print_Area" localSheetId="0">競技申込書!$A$2:$AF$110</definedName>
    <definedName name="_xlnm.Print_Area" localSheetId="1">宿泊申込書!$A$1:$U$38</definedName>
    <definedName name="_xlnm.Print_Titles" localSheetId="0">競技申込書!$13:$13</definedName>
    <definedName name="カルフ" comment="申込書「種目」リスト用">参加料計算!$K$4:$K$55</definedName>
    <definedName name="カルフ2003">競技申込書!$BC$2:$BC$53</definedName>
    <definedName name="ローラー" comment="申込書「種目」リスト用">参加料計算!$A$23:$A$32</definedName>
    <definedName name="ローラー2003">競技申込書!$BD$2:$BD$11</definedName>
    <definedName name="参加料表示">IF(競技申込書!$S$2="",競技申込書!$AH$1,IF(競技申込書!$S$2=参加料計算!$A$1,参加料計算!$A$3:$D$16,IF(競技申込書!$S$2=参加料計算!$F$1,参加料計算!$F$3:$I$16,IF(競技申込書!$S$2=参加料計算!$K$1,参加料計算!$L$3:$O$14,参加料計算!$A$22:$D$33))))</definedName>
    <definedName name="市民" comment="申込書「種目」リスト用">参加料計算!$F$4:$F$15</definedName>
    <definedName name="市民2003">競技申込書!$BB$2:$BB$13</definedName>
    <definedName name="十日町カップクロスカントリースキー大会">競技申込書!$BC$2:$BC$53</definedName>
    <definedName name="十日町カップローラースキー大会">競技申込書!$BD$2:$BD$11</definedName>
    <definedName name="十日町市民スキー選手権大会">競技申込書!$BB$2:$BB$13</definedName>
    <definedName name="大会名">競技申込書!$BA$1:$BD$1</definedName>
    <definedName name="中越地区ジュニアクロスカントリースキー大会">競技申込書!$BA$2:$BA$13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00" i="5" l="1"/>
  <c r="AD84" i="5" l="1"/>
  <c r="U102" i="5"/>
  <c r="U105" i="5" s="1"/>
  <c r="AE2" i="5"/>
  <c r="BC1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N13" i="9"/>
  <c r="O13" i="9" s="1"/>
  <c r="N12" i="9"/>
  <c r="O12" i="9" s="1"/>
  <c r="N8" i="9"/>
  <c r="O8" i="9" s="1"/>
  <c r="N7" i="9"/>
  <c r="O7" i="9" s="1"/>
  <c r="N11" i="9"/>
  <c r="O11" i="9" s="1"/>
  <c r="N10" i="9"/>
  <c r="O10" i="9" s="1"/>
  <c r="N9" i="9"/>
  <c r="O9" i="9" s="1"/>
  <c r="N6" i="9"/>
  <c r="O6" i="9" s="1"/>
  <c r="N5" i="9"/>
  <c r="O5" i="9" s="1"/>
  <c r="N4" i="9"/>
  <c r="O4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H6" i="9"/>
  <c r="I6" i="9" s="1"/>
  <c r="H15" i="9"/>
  <c r="I15" i="9" s="1"/>
  <c r="H14" i="9"/>
  <c r="I14" i="9" s="1"/>
  <c r="H13" i="9"/>
  <c r="I13" i="9" s="1"/>
  <c r="H12" i="9"/>
  <c r="I12" i="9" s="1"/>
  <c r="H11" i="9"/>
  <c r="I11" i="9" s="1"/>
  <c r="H10" i="9"/>
  <c r="I10" i="9" s="1"/>
  <c r="H9" i="9"/>
  <c r="I9" i="9" s="1"/>
  <c r="H8" i="9"/>
  <c r="I8" i="9" s="1"/>
  <c r="H7" i="9"/>
  <c r="I7" i="9" s="1"/>
  <c r="H5" i="9"/>
  <c r="I5" i="9" s="1"/>
  <c r="H4" i="9"/>
  <c r="I4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U87" i="5"/>
  <c r="BC2" i="5"/>
  <c r="BC3" i="5"/>
  <c r="BC4" i="5"/>
  <c r="BC5" i="5"/>
  <c r="BC6" i="5"/>
  <c r="BC7" i="5"/>
  <c r="BC8" i="5"/>
  <c r="BC9" i="5"/>
  <c r="BC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BC44" i="5"/>
  <c r="BC45" i="5"/>
  <c r="BC46" i="5"/>
  <c r="BC47" i="5"/>
  <c r="BC48" i="5"/>
  <c r="BC49" i="5"/>
  <c r="BC50" i="5"/>
  <c r="BC51" i="5"/>
  <c r="BC52" i="5"/>
  <c r="BC53" i="5"/>
  <c r="BD1" i="5"/>
  <c r="BB1" i="5"/>
  <c r="BA1" i="5"/>
  <c r="BD2" i="5"/>
  <c r="BD3" i="5"/>
  <c r="BD4" i="5"/>
  <c r="BD5" i="5"/>
  <c r="BD6" i="5"/>
  <c r="BD7" i="5"/>
  <c r="BD8" i="5"/>
  <c r="BD9" i="5"/>
  <c r="BD10" i="5"/>
  <c r="BD11" i="5"/>
  <c r="BB2" i="5"/>
  <c r="BB3" i="5"/>
  <c r="BB4" i="5"/>
  <c r="BB5" i="5"/>
  <c r="BB6" i="5"/>
  <c r="BB7" i="5"/>
  <c r="BB8" i="5"/>
  <c r="BB9" i="5"/>
  <c r="BB10" i="5"/>
  <c r="BB11" i="5"/>
  <c r="BB12" i="5"/>
  <c r="BB13" i="5"/>
  <c r="BA2" i="5"/>
  <c r="BA3" i="5"/>
  <c r="BA4" i="5"/>
  <c r="BA5" i="5"/>
  <c r="BA6" i="5"/>
  <c r="BA7" i="5"/>
  <c r="BA8" i="5"/>
  <c r="BA9" i="5"/>
  <c r="BA10" i="5"/>
  <c r="BA11" i="5"/>
  <c r="BA12" i="5"/>
  <c r="BA13" i="5"/>
  <c r="AD85" i="5"/>
  <c r="E84" i="5"/>
  <c r="AD107" i="5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U21" i="6"/>
  <c r="T21" i="6"/>
  <c r="S21" i="6"/>
  <c r="R21" i="6"/>
  <c r="Q21" i="6"/>
  <c r="P21" i="6"/>
  <c r="O21" i="6"/>
  <c r="N21" i="6"/>
  <c r="M21" i="6"/>
  <c r="M23" i="6" s="1"/>
  <c r="L21" i="6"/>
  <c r="L23" i="6" s="1"/>
  <c r="K21" i="6"/>
  <c r="K23" i="6" s="1"/>
  <c r="J21" i="6"/>
  <c r="J23" i="6" s="1"/>
  <c r="I21" i="6"/>
  <c r="H21" i="6"/>
  <c r="H23" i="6" s="1"/>
  <c r="G21" i="6"/>
  <c r="G23" i="6" s="1"/>
  <c r="F21" i="6"/>
  <c r="F23" i="6" s="1"/>
  <c r="E21" i="6"/>
  <c r="E23" i="6" s="1"/>
  <c r="D21" i="6"/>
  <c r="D23" i="6" s="1"/>
  <c r="C21" i="6"/>
  <c r="C23" i="6" l="1"/>
  <c r="I23" i="6"/>
  <c r="O23" i="6"/>
  <c r="P23" i="6"/>
  <c r="T23" i="6"/>
  <c r="U23" i="6"/>
  <c r="N23" i="6"/>
  <c r="R23" i="6"/>
  <c r="S23" i="6"/>
  <c r="Q23" i="6"/>
  <c r="N14" i="9"/>
  <c r="O14" i="9"/>
  <c r="C16" i="9"/>
  <c r="D16" i="9"/>
  <c r="I16" i="9"/>
  <c r="AE105" i="5" s="1"/>
  <c r="D33" i="9"/>
  <c r="C33" i="9"/>
  <c r="H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Results</author>
    <author>丸山 剛</author>
  </authors>
  <commentList>
    <comment ref="E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E11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○/○形式で申込日付を入力</t>
        </r>
      </text>
    </comment>
    <comment ref="S98" authorId="2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S107" authorId="0" shapeId="0" xr:uid="{00000000-0006-0000-0000-000007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<sst xmlns="http://schemas.openxmlformats.org/spreadsheetml/2006/main" count="287" uniqueCount="238">
  <si>
    <t>氏　　　名</t>
    <rPh sb="0" eb="1">
      <t>シ</t>
    </rPh>
    <rPh sb="4" eb="5">
      <t>メイ</t>
    </rPh>
    <phoneticPr fontId="1"/>
  </si>
  <si>
    <t>計</t>
    <rPh sb="0" eb="1">
      <t>ケイ</t>
    </rPh>
    <phoneticPr fontId="1"/>
  </si>
  <si>
    <t>高校生</t>
    <rPh sb="0" eb="3">
      <t>コウコウセイ</t>
    </rPh>
    <phoneticPr fontId="1"/>
  </si>
  <si>
    <t>区分</t>
    <rPh sb="0" eb="2">
      <t>クブン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</si>
  <si>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</si>
  <si>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</si>
  <si>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泊</t>
    <rPh sb="0" eb="1">
      <t>ハク</t>
    </rPh>
    <phoneticPr fontId="1"/>
  </si>
  <si>
    <t>朝</t>
    <rPh sb="0" eb="1">
      <t>アサ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</si>
  <si>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</si>
  <si>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</si>
  <si>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【備　考】</t>
    <rPh sb="1" eb="2">
      <t>ソナエ</t>
    </rPh>
    <rPh sb="3" eb="4">
      <t>コウ</t>
    </rPh>
    <phoneticPr fontId="1"/>
  </si>
  <si>
    <t>希望旅館名</t>
    <rPh sb="0" eb="2">
      <t>キボウ</t>
    </rPh>
    <rPh sb="2" eb="4">
      <t>リョカン</t>
    </rPh>
    <rPh sb="4" eb="5">
      <t>メイ</t>
    </rPh>
    <phoneticPr fontId="1"/>
  </si>
  <si>
    <t>※宿泊先（旅館名）が決定しだい、十日町旅館組合から連絡させていただきます。</t>
    <rPh sb="1" eb="4">
      <t>シュクハクサキ</t>
    </rPh>
    <rPh sb="5" eb="7">
      <t>リョカン</t>
    </rPh>
    <rPh sb="7" eb="8">
      <t>メイ</t>
    </rPh>
    <rPh sb="10" eb="12">
      <t>ケッテイ</t>
    </rPh>
    <rPh sb="16" eb="19">
      <t>トオカマチ</t>
    </rPh>
    <rPh sb="19" eb="21">
      <t>リョカン</t>
    </rPh>
    <rPh sb="21" eb="23">
      <t>クミアイ</t>
    </rPh>
    <rPh sb="25" eb="27">
      <t>レンラク</t>
    </rPh>
    <phoneticPr fontId="1"/>
  </si>
  <si>
    <t>性別</t>
    <rPh sb="0" eb="2">
      <t>セイベツ</t>
    </rPh>
    <phoneticPr fontId="1"/>
  </si>
  <si>
    <t>男性</t>
    <phoneticPr fontId="1"/>
  </si>
  <si>
    <t>女性</t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</si>
  <si>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</si>
  <si>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</si>
  <si>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</si>
  <si>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</si>
  <si>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</si>
  <si>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</si>
  <si>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</si>
  <si>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</si>
  <si>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ﾗﾝｷﾝｸﾞ</t>
    <phoneticPr fontId="1"/>
  </si>
  <si>
    <t>監　督
コーチ等</t>
    <rPh sb="0" eb="1">
      <t>カン</t>
    </rPh>
    <rPh sb="2" eb="3">
      <t>ヒキイル</t>
    </rPh>
    <rPh sb="7" eb="8">
      <t>トウ</t>
    </rPh>
    <phoneticPr fontId="1"/>
  </si>
  <si>
    <t>成　年</t>
    <rPh sb="0" eb="1">
      <t>シゲル</t>
    </rPh>
    <rPh sb="2" eb="3">
      <t>ネン</t>
    </rPh>
    <phoneticPr fontId="1"/>
  </si>
  <si>
    <t>壮　年</t>
    <rPh sb="0" eb="1">
      <t>ソウ</t>
    </rPh>
    <rPh sb="2" eb="3">
      <t>ネン</t>
    </rPh>
    <phoneticPr fontId="1"/>
  </si>
  <si>
    <t>【宿泊・食事等内訳】</t>
    <rPh sb="1" eb="3">
      <t>シュクハク</t>
    </rPh>
    <rPh sb="4" eb="6">
      <t>ショクジ</t>
    </rPh>
    <rPh sb="6" eb="7">
      <t>トウ</t>
    </rPh>
    <rPh sb="7" eb="9">
      <t>ウチワケ</t>
    </rPh>
    <phoneticPr fontId="1"/>
  </si>
  <si>
    <t>合　　計</t>
    <rPh sb="0" eb="1">
      <t>ア</t>
    </rPh>
    <rPh sb="3" eb="4">
      <t>ケイ</t>
    </rPh>
    <phoneticPr fontId="1"/>
  </si>
  <si>
    <t>一般(成年・壮年等)</t>
    <rPh sb="0" eb="1">
      <t>イチ</t>
    </rPh>
    <rPh sb="1" eb="2">
      <t>ハン</t>
    </rPh>
    <rPh sb="3" eb="5">
      <t>セイネン</t>
    </rPh>
    <rPh sb="6" eb="8">
      <t>ソウネン</t>
    </rPh>
    <rPh sb="8" eb="9">
      <t>トウ</t>
    </rPh>
    <phoneticPr fontId="1"/>
  </si>
  <si>
    <t>小・中・高校生</t>
    <rPh sb="0" eb="1">
      <t>ショウ</t>
    </rPh>
    <rPh sb="2" eb="3">
      <t>ナカ</t>
    </rPh>
    <rPh sb="4" eb="7">
      <t>コウコウセイ</t>
    </rPh>
    <phoneticPr fontId="1"/>
  </si>
  <si>
    <t xml:space="preserve">                十日町旅館組合  代表   やすらぎ荘 　   TEL： (025）757-１５４７ </t>
    <rPh sb="16" eb="19">
      <t>トオカマチ</t>
    </rPh>
    <rPh sb="19" eb="21">
      <t>リョカン</t>
    </rPh>
    <rPh sb="21" eb="23">
      <t>クミアイ</t>
    </rPh>
    <rPh sb="25" eb="27">
      <t>ダイヒョウ</t>
    </rPh>
    <rPh sb="34" eb="35">
      <t>ソウ</t>
    </rPh>
    <phoneticPr fontId="1"/>
  </si>
  <si>
    <t>時</t>
    <rPh sb="0" eb="1">
      <t>ジ</t>
    </rPh>
    <phoneticPr fontId="1"/>
  </si>
  <si>
    <t>分頃です。</t>
    <phoneticPr fontId="1"/>
  </si>
  <si>
    <t>※概ねの到着予定時刻は、</t>
    <phoneticPr fontId="1"/>
  </si>
  <si>
    <t>台</t>
    <rPh sb="0" eb="1">
      <t>ダイ</t>
    </rPh>
    <phoneticPr fontId="1"/>
  </si>
  <si>
    <t>ワゴン車</t>
    <rPh sb="3" eb="4">
      <t>シャ</t>
    </rPh>
    <phoneticPr fontId="1"/>
  </si>
  <si>
    <t>軽自動車</t>
    <rPh sb="0" eb="4">
      <t>ケイジドウシャ</t>
    </rPh>
    <phoneticPr fontId="1"/>
  </si>
  <si>
    <t>マイクロバス</t>
    <phoneticPr fontId="1"/>
  </si>
  <si>
    <t>普通車</t>
    <rPh sb="0" eb="2">
      <t>フツウ</t>
    </rPh>
    <phoneticPr fontId="1"/>
  </si>
  <si>
    <t>その他（</t>
    <rPh sb="2" eb="3">
      <t>タ</t>
    </rPh>
    <phoneticPr fontId="1"/>
  </si>
  <si>
    <t>）</t>
    <phoneticPr fontId="1"/>
  </si>
  <si>
    <t>）</t>
    <phoneticPr fontId="1"/>
  </si>
  <si>
    <t>来訪車両等
内訳(予定)</t>
    <rPh sb="0" eb="2">
      <t>ライホウ</t>
    </rPh>
    <rPh sb="2" eb="4">
      <t>シャリョウ</t>
    </rPh>
    <rPh sb="4" eb="5">
      <t>トウ</t>
    </rPh>
    <rPh sb="6" eb="8">
      <t>ウチワケ</t>
    </rPh>
    <rPh sb="9" eb="11">
      <t>ヨテイ</t>
    </rPh>
    <phoneticPr fontId="1"/>
  </si>
  <si>
    <t>その他の交通機関等（</t>
    <rPh sb="2" eb="3">
      <t>タ</t>
    </rPh>
    <rPh sb="4" eb="6">
      <t>コウツウ</t>
    </rPh>
    <rPh sb="6" eb="8">
      <t>キカン</t>
    </rPh>
    <rPh sb="8" eb="9">
      <t>トウ</t>
    </rPh>
    <phoneticPr fontId="1"/>
  </si>
  <si>
    <t>　上記のとおり、申し込みいたします。</t>
    <rPh sb="1" eb="3">
      <t>ジョウキ</t>
    </rPh>
    <rPh sb="8" eb="11">
      <t>モウシコ</t>
    </rPh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</si>
  <si>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</si>
  <si>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</si>
  <si>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</si>
  <si>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</si>
  <si>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大　会　宿　泊　申　込　書</t>
    <rPh sb="0" eb="1">
      <t>ダイ</t>
    </rPh>
    <rPh sb="2" eb="3">
      <t>カイ</t>
    </rPh>
    <rPh sb="4" eb="5">
      <t>ヤド</t>
    </rPh>
    <rPh sb="6" eb="7">
      <t>ハク</t>
    </rPh>
    <rPh sb="8" eb="9">
      <t>サル</t>
    </rPh>
    <rPh sb="10" eb="11">
      <t>コ</t>
    </rPh>
    <rPh sb="12" eb="13">
      <t>ショ</t>
    </rPh>
    <phoneticPr fontId="1"/>
  </si>
  <si>
    <t>月日</t>
    <rPh sb="0" eb="2">
      <t>ツキヒ</t>
    </rPh>
    <phoneticPr fontId="1"/>
  </si>
  <si>
    <t>１、宿泊・食事等について、該当する欄に人数を記入してください。</t>
    <rPh sb="2" eb="4">
      <t>シュクハク</t>
    </rPh>
    <rPh sb="5" eb="7">
      <t>ショクジ</t>
    </rPh>
    <rPh sb="7" eb="8">
      <t>トウ</t>
    </rPh>
    <rPh sb="13" eb="15">
      <t>ガイトウ</t>
    </rPh>
    <rPh sb="17" eb="18">
      <t>ラン</t>
    </rPh>
    <rPh sb="19" eb="21">
      <t>ニンズウ</t>
    </rPh>
    <rPh sb="22" eb="24">
      <t>キニュウ</t>
    </rPh>
    <phoneticPr fontId="1"/>
  </si>
  <si>
    <t>２、宿泊料金は、下記のとおりです。</t>
    <rPh sb="2" eb="4">
      <t>シュクハク</t>
    </rPh>
    <rPh sb="4" eb="6">
      <t>リョウキン</t>
    </rPh>
    <rPh sb="8" eb="10">
      <t>カキ</t>
    </rPh>
    <phoneticPr fontId="1"/>
  </si>
  <si>
    <r>
      <t>※記入漏れのないよう、事務局</t>
    </r>
    <r>
      <rPr>
        <b/>
        <i/>
        <sz val="11"/>
        <rFont val="ＭＳ Ｐ明朝"/>
        <family val="1"/>
        <charset val="128"/>
      </rPr>
      <t>【FAX：025－75７-４３３７】</t>
    </r>
    <r>
      <rPr>
        <sz val="11"/>
        <rFont val="ＭＳ Ｐ明朝"/>
        <family val="1"/>
        <charset val="128"/>
      </rPr>
      <t>にお申し込みください。</t>
    </r>
    <rPh sb="1" eb="3">
      <t>キニュウ</t>
    </rPh>
    <rPh sb="3" eb="4">
      <t>モ</t>
    </rPh>
    <rPh sb="11" eb="14">
      <t>ジムキョク</t>
    </rPh>
    <rPh sb="34" eb="35">
      <t>モウ</t>
    </rPh>
    <rPh sb="36" eb="37">
      <t>コ</t>
    </rPh>
    <phoneticPr fontId="1"/>
  </si>
  <si>
    <t>　　　７，３５０円（税込･２食付）　　昼食６３０円（税込）</t>
    <rPh sb="4" eb="9">
      <t>３５０エン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</si>
  <si>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　　　６，７２０円（税込･２食付）　　昼食６３０円（税込）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</si>
  <si>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</si>
  <si>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</si>
  <si>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</si>
  <si>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</si>
  <si>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</si>
  <si>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</si>
  <si>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</si>
  <si>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</si>
  <si>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</si>
  <si>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</si>
  <si>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</si>
  <si>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</si>
  <si>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</si>
  <si>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</si>
  <si>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</si>
  <si>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</si>
  <si>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</si>
  <si>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</si>
  <si>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</si>
  <si>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</si>
  <si>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</si>
  <si>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</si>
  <si>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</si>
  <si>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</si>
  <si>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</si>
  <si>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</si>
  <si>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</si>
  <si>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</si>
  <si>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</si>
  <si>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</si>
  <si>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</si>
  <si>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</si>
  <si>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</si>
  <si>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</si>
  <si>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</si>
  <si>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</si>
  <si>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</si>
  <si>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</si>
  <si>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</si>
  <si>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</si>
  <si>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</si>
  <si>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</si>
  <si>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</si>
  <si>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</si>
  <si>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</si>
  <si>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</si>
  <si>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</si>
  <si>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</si>
  <si>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</si>
  <si>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</si>
  <si>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</si>
  <si>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</si>
  <si>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</si>
  <si>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</si>
  <si>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</si>
  <si>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</si>
  <si>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</si>
  <si>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</si>
  <si>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中学3年男子 5㎞</t>
  </si>
  <si>
    <t>中学2年男子 5㎞</t>
  </si>
  <si>
    <t>中学1年男子 5㎞</t>
  </si>
  <si>
    <t>中学3年女子 3㎞</t>
  </si>
  <si>
    <t>中学2年女子 3㎞</t>
  </si>
  <si>
    <t>中学1年女子 3㎞</t>
  </si>
  <si>
    <t>小学6年男子 3㎞</t>
  </si>
  <si>
    <t>小学5年男子 3㎞</t>
  </si>
  <si>
    <t>小学6年女子 3㎞</t>
  </si>
  <si>
    <t>小学5年女子 3㎞</t>
  </si>
  <si>
    <t>小学4年以下男子 2㎞</t>
  </si>
  <si>
    <t>小学4年以下女子 2㎞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</si>
  <si>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</si>
  <si>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</si>
  <si>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</si>
  <si>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</si>
  <si>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</si>
  <si>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</si>
  <si>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</si>
  <si>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</si>
  <si>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成年男子 10㎞CL･FR</t>
  </si>
  <si>
    <t>成年男子 10㎞CLのみ</t>
  </si>
  <si>
    <t>成年男子 10㎞FRのみ</t>
  </si>
  <si>
    <t>高校男子 10㎞CL･FR</t>
  </si>
  <si>
    <t>高校男子 10㎞CLのみ</t>
  </si>
  <si>
    <t>高校男子 10㎞FRのみ</t>
  </si>
  <si>
    <t>成年女子 5㎞CL･FR</t>
  </si>
  <si>
    <t>成年女子 5㎞CLのみ</t>
  </si>
  <si>
    <t>成年女子 5㎞FRのみ</t>
  </si>
  <si>
    <t>高校女子 5㎞CL･FR</t>
  </si>
  <si>
    <t>高校女子 5㎞CLのみ</t>
  </si>
  <si>
    <t>高校女子 5㎞FRのみ</t>
  </si>
  <si>
    <t>中学2･3年男子 5㎞CLのみ</t>
  </si>
  <si>
    <t>中学2･3年男子 5㎞FRのみ</t>
  </si>
  <si>
    <t>中学1年男子 5㎞CL･FR</t>
  </si>
  <si>
    <t>中学1年男子 5㎞CLのみ</t>
  </si>
  <si>
    <t>中学1年男子 5㎞FRのみ</t>
  </si>
  <si>
    <t>中学2･3年女子 3㎞CL･FR</t>
  </si>
  <si>
    <t>中学2･3年女子 3㎞CLのみ</t>
  </si>
  <si>
    <t>中学2･3年女子 3㎞FRのみ</t>
  </si>
  <si>
    <t>中学1年女子 3㎞CL･FR</t>
  </si>
  <si>
    <t>中学1年女子 3㎞CLのみ</t>
  </si>
  <si>
    <t>中学1年女子 3㎞FRのみ</t>
  </si>
  <si>
    <t>壮年男子 5㎞CLのみ</t>
  </si>
  <si>
    <t>壮年男子 5㎞FRのみ</t>
  </si>
  <si>
    <t>壮年女子 3㎞CLのみ</t>
  </si>
  <si>
    <t>壮年女子 3㎞FRのみ</t>
  </si>
  <si>
    <t>壮年女子 3㎞CL･FR</t>
    <phoneticPr fontId="1"/>
  </si>
  <si>
    <t>小学6年男子 3㎞CLのみ</t>
    <phoneticPr fontId="1"/>
  </si>
  <si>
    <t>小学6年男子 3㎞FRのみ</t>
    <phoneticPr fontId="1"/>
  </si>
  <si>
    <t>小学5年男子 3㎞CL･FR</t>
    <phoneticPr fontId="1"/>
  </si>
  <si>
    <t>小学5年男子 3㎞CLのみ</t>
    <phoneticPr fontId="1"/>
  </si>
  <si>
    <t>小学5年男子 3㎞FRのみ</t>
    <phoneticPr fontId="1"/>
  </si>
  <si>
    <t>小学4年男子 2㎞CL･FR</t>
  </si>
  <si>
    <t>小学4年男子 2㎞CLのみ</t>
  </si>
  <si>
    <t>小学4年男子 2㎞FRのみ</t>
  </si>
  <si>
    <t>小学3年以下男子 2㎞CL･FR</t>
    <rPh sb="4" eb="6">
      <t>イカ</t>
    </rPh>
    <phoneticPr fontId="1"/>
  </si>
  <si>
    <t>小学3年以下男子 2㎞CLのみ</t>
    <rPh sb="4" eb="6">
      <t>イカ</t>
    </rPh>
    <phoneticPr fontId="1"/>
  </si>
  <si>
    <t>小学3年以下男子 2㎞FRのみ</t>
    <rPh sb="4" eb="6">
      <t>イカ</t>
    </rPh>
    <phoneticPr fontId="1"/>
  </si>
  <si>
    <t>小学6年女子 3㎞CL･FR</t>
  </si>
  <si>
    <t>小学6年女子 3㎞CLのみ</t>
  </si>
  <si>
    <t>小学6年女子 3㎞FRのみ</t>
  </si>
  <si>
    <t>小学5年女子 3㎞CL･FR</t>
  </si>
  <si>
    <t>小学5年女子 3㎞CLのみ</t>
  </si>
  <si>
    <t>小学5年女子 3㎞FRのみ</t>
  </si>
  <si>
    <t>小学4年女子 2㎞CL･FR</t>
  </si>
  <si>
    <t>小学4年女子 2㎞CLのみ</t>
  </si>
  <si>
    <t>小学4年女子 2㎞FRのみ</t>
  </si>
  <si>
    <t>小学3年以下女子 2㎞CL･FR</t>
    <rPh sb="4" eb="6">
      <t>イカ</t>
    </rPh>
    <phoneticPr fontId="1"/>
  </si>
  <si>
    <t>小学3年以下女子 2㎞CLのみ</t>
    <rPh sb="4" eb="6">
      <t>イカ</t>
    </rPh>
    <phoneticPr fontId="1"/>
  </si>
  <si>
    <t>小学3年以下女子 2㎞FRのみ</t>
    <rPh sb="4" eb="6">
      <t>イカ</t>
    </rPh>
    <phoneticPr fontId="1"/>
  </si>
  <si>
    <t>成年男子</t>
    <rPh sb="0" eb="2">
      <t>セイネン</t>
    </rPh>
    <rPh sb="2" eb="4">
      <t>ダンシ</t>
    </rPh>
    <phoneticPr fontId="1"/>
  </si>
  <si>
    <t>高校男子</t>
    <rPh sb="0" eb="2">
      <t>コウコウ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</si>
  <si>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</si>
  <si>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高校女子</t>
    <rPh sb="0" eb="2">
      <t>コウコウ</t>
    </rPh>
    <rPh sb="2" eb="4">
      <t>ジョシ</t>
    </rPh>
    <phoneticPr fontId="1"/>
  </si>
  <si>
    <t>中学2･3年男子 5㎞CL･FR</t>
    <phoneticPr fontId="1"/>
  </si>
  <si>
    <t>壮年男子</t>
    <rPh sb="0" eb="2">
      <t>ソウネン</t>
    </rPh>
    <rPh sb="2" eb="4">
      <t>ダンシ</t>
    </rPh>
    <phoneticPr fontId="1"/>
  </si>
  <si>
    <t>壮年女子</t>
    <rPh sb="0" eb="2">
      <t>ソウネン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</si>
  <si>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</si>
  <si>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</si>
  <si>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</si>
  <si>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</si>
  <si>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</si>
  <si>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中越地区ジュニアクロスカントリースキー大会</t>
    <phoneticPr fontId="1"/>
  </si>
  <si>
    <t>参加人数</t>
    <rPh sb="0" eb="2">
      <t>サンカ</t>
    </rPh>
    <rPh sb="2" eb="4">
      <t>ニンズウ</t>
    </rPh>
    <phoneticPr fontId="1"/>
  </si>
  <si>
    <t>競技種目</t>
    <rPh sb="0" eb="2">
      <t>キョウギ</t>
    </rPh>
    <rPh sb="2" eb="4">
      <t>シュモク</t>
    </rPh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</si>
  <si>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</si>
  <si>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</si>
  <si>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</si>
  <si>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十日町農業協同組合　吉田支店　（普通）　０００２２７０</t>
    <rPh sb="0" eb="3">
      <t>トオカマチ</t>
    </rPh>
    <rPh sb="3" eb="5">
      <t>ノウギョウ</t>
    </rPh>
    <rPh sb="5" eb="7">
      <t>キョウドウ</t>
    </rPh>
    <rPh sb="7" eb="9">
      <t>クミアイ</t>
    </rPh>
    <rPh sb="10" eb="12">
      <t>ヨシダ</t>
    </rPh>
    <rPh sb="12" eb="14">
      <t>シテン</t>
    </rPh>
    <rPh sb="16" eb="18">
      <t>フツウ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</si>
  <si>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</si>
  <si>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　【受付日】　　　　　／　　　　　　No．</t>
    <rPh sb="2" eb="4">
      <t>ウケツケ</t>
    </rPh>
    <rPh sb="4" eb="5">
      <t>ビ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</si>
  <si>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</si>
  <si>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</si>
  <si>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【メール】</t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</si>
  <si>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</si>
  <si>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大学・成年男子 10㎞</t>
    <rPh sb="0" eb="2">
      <t>ダイガク</t>
    </rPh>
    <rPh sb="3" eb="5">
      <t>セイネン</t>
    </rPh>
    <phoneticPr fontId="1"/>
  </si>
  <si>
    <t>高校男子 10㎞</t>
    <rPh sb="0" eb="2">
      <t>コウコウ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</si>
  <si>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</si>
  <si>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</si>
  <si>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</si>
  <si>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大学・成年女子 5㎞</t>
    <rPh sb="0" eb="2">
      <t>ダイガク</t>
    </rPh>
    <rPh sb="3" eb="5">
      <t>セイネン</t>
    </rPh>
    <phoneticPr fontId="1"/>
  </si>
  <si>
    <t>高校女子 5㎞</t>
    <rPh sb="0" eb="2">
      <t>コウコウ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</si>
  <si>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</si>
  <si>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</si>
  <si>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中学1年男子 7㎞</t>
    <rPh sb="0" eb="2">
      <t>チュウガク</t>
    </rPh>
    <rPh sb="4" eb="6">
      <t>ダンシ</t>
    </rPh>
    <phoneticPr fontId="1"/>
  </si>
  <si>
    <t>責任者</t>
    <rPh sb="0" eb="3">
      <t>セキニンシャ</t>
    </rPh>
    <phoneticPr fontId="1"/>
  </si>
  <si>
    <t>出場種目等</t>
    <rPh sb="0" eb="2">
      <t>シュツジョウ</t>
    </rPh>
    <rPh sb="2" eb="4">
      <t>シュモク</t>
    </rPh>
    <rPh sb="4" eb="5">
      <t>トウ</t>
    </rPh>
    <phoneticPr fontId="1"/>
  </si>
  <si>
    <t>十日町カップクロスカントリースキー大会</t>
    <rPh sb="0" eb="3">
      <t>トオカマチ</t>
    </rPh>
    <rPh sb="17" eb="19">
      <t>タイカイ</t>
    </rPh>
    <phoneticPr fontId="1"/>
  </si>
  <si>
    <t>【チームスプリント出場有無】</t>
    <rPh sb="9" eb="11">
      <t>シュツジョウ</t>
    </rPh>
    <rPh sb="11" eb="13">
      <t>ウム</t>
    </rPh>
    <phoneticPr fontId="1"/>
  </si>
  <si>
    <t>カテゴリ</t>
    <phoneticPr fontId="1"/>
  </si>
  <si>
    <t>チ　ー　ム　名</t>
    <rPh sb="6" eb="7">
      <t>メイ</t>
    </rPh>
    <phoneticPr fontId="1"/>
  </si>
  <si>
    <t>①</t>
    <phoneticPr fontId="1"/>
  </si>
  <si>
    <t>②</t>
    <phoneticPr fontId="1"/>
  </si>
  <si>
    <t>参加料合計（①＋②）</t>
    <rPh sb="0" eb="3">
      <t>サンカリョウ</t>
    </rPh>
    <rPh sb="3" eb="5">
      <t>ゴウケイ</t>
    </rPh>
    <phoneticPr fontId="1"/>
  </si>
  <si>
    <t>チーム</t>
    <phoneticPr fontId="1"/>
  </si>
  <si>
    <t>(出場チーム数)</t>
    <rPh sb="1" eb="3">
      <t>シュツジョウ</t>
    </rPh>
    <rPh sb="6" eb="7">
      <t>スウ</t>
    </rPh>
    <phoneticPr fontId="1"/>
  </si>
  <si>
    <t>(参加料小計)</t>
    <rPh sb="1" eb="4">
      <t>サンカリョウ</t>
    </rPh>
    <rPh sb="4" eb="6">
      <t>ショウケイ</t>
    </rPh>
    <phoneticPr fontId="1"/>
  </si>
  <si>
    <t>※事務局使用欄</t>
    <rPh sb="1" eb="4">
      <t>ジムキョク</t>
    </rPh>
    <rPh sb="4" eb="6">
      <t>シヨウ</t>
    </rPh>
    <rPh sb="6" eb="7">
      <t>ラン</t>
    </rPh>
    <phoneticPr fontId="1"/>
  </si>
  <si>
    <t>十日町市民スキー選手権大会</t>
  </si>
  <si>
    <t>十日町市民スキー選手権大会</t>
    <rPh sb="0" eb="3">
      <t>トオカマチ</t>
    </rPh>
    <phoneticPr fontId="1"/>
  </si>
  <si>
    <t>十日町市スキー協会　会長　井川 純宏（ｲｶﾞﾜ ﾖｼﾋﾛ）</t>
    <rPh sb="0" eb="4">
      <t>トオカマチシ</t>
    </rPh>
    <rPh sb="7" eb="9">
      <t>キョウカイ</t>
    </rPh>
    <rPh sb="10" eb="12">
      <t>カイチョウ</t>
    </rPh>
    <rPh sb="13" eb="15">
      <t>イガワ</t>
    </rPh>
    <rPh sb="16" eb="17">
      <t>ジュン</t>
    </rPh>
    <rPh sb="17" eb="18">
      <t>ヒロシ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</si>
</sst>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〒&quot;@"/>
    <numFmt numFmtId="177" formatCode="m/d;@"/>
    <numFmt numFmtId="178" formatCode="&quot;男：&quot;General"/>
    <numFmt numFmtId="179" formatCode="&quot;女：&quot;General"/>
    <numFmt numFmtId="180" formatCode="&quot;第&quot;General&quot;回&quot;"/>
    <numFmt numFmtId="181" formatCode="General&quot;名&quot;"/>
    <numFmt numFmtId="182" formatCode="&quot;¥&quot;#,##0&quot;/チーム&quot;"/>
    <numFmt numFmtId="183" formatCode="&quot;KARHU　&quot;@"/>
    <numFmt numFmtId="184" formatCode="&quot;※&quot;&quot;¥&quot;#,##0&quot;/チーム&quot;"/>
  </numFmts>
  <fonts count="3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C0C0C0"/>
        <bgColor indexed="64"/>
      </patternFill>
    </fill>
  </fills>
  <borders count="147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311">
    <xf numFmtId="0" fontId="0" fillId="0" borderId="0" xfId="0"/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horizontal="right" vertical="center"/>
    </xf>
    <xf numFmtId="0" fontId="12" fillId="0" borderId="23" xfId="0" applyFont="1" applyBorder="1" applyAlignment="1">
      <alignment vertical="center"/>
    </xf>
    <xf numFmtId="0" fontId="17" fillId="0" borderId="0" xfId="0" applyFont="1" applyAlignment="1">
      <alignment horizontal="right" vertical="top"/>
    </xf>
    <xf numFmtId="0" fontId="20" fillId="0" borderId="0" xfId="0" applyFont="1" applyAlignment="1">
      <alignment shrinkToFit="1"/>
    </xf>
    <xf numFmtId="0" fontId="12" fillId="0" borderId="0" xfId="0" applyFont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76" fontId="11" fillId="0" borderId="25" xfId="0" applyNumberFormat="1" applyFont="1" applyBorder="1" applyAlignment="1" applyProtection="1">
      <alignment horizontal="left" vertical="center" shrinkToFit="1"/>
      <protection locked="0"/>
    </xf>
    <xf numFmtId="176" fontId="11" fillId="3" borderId="26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27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12" fillId="0" borderId="35" xfId="0" applyFont="1" applyBorder="1"/>
    <xf numFmtId="0" fontId="17" fillId="0" borderId="35" xfId="0" applyFont="1" applyBorder="1" applyAlignment="1">
      <alignment vertical="center"/>
    </xf>
    <xf numFmtId="49" fontId="0" fillId="0" borderId="0" xfId="4" applyNumberFormat="1" applyFont="1">
      <alignment vertical="center"/>
    </xf>
    <xf numFmtId="0" fontId="0" fillId="0" borderId="0" xfId="4" applyFont="1">
      <alignment vertical="center"/>
    </xf>
    <xf numFmtId="0" fontId="0" fillId="0" borderId="36" xfId="4" applyFont="1" applyBorder="1">
      <alignment vertical="center"/>
    </xf>
    <xf numFmtId="0" fontId="0" fillId="0" borderId="37" xfId="4" applyFont="1" applyBorder="1">
      <alignment vertical="center"/>
    </xf>
    <xf numFmtId="0" fontId="0" fillId="0" borderId="28" xfId="4" applyFont="1" applyBorder="1">
      <alignment vertic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26" fillId="0" borderId="0" xfId="0" applyFont="1"/>
    <xf numFmtId="0" fontId="2" fillId="0" borderId="0" xfId="0" applyFont="1" applyAlignment="1">
      <alignment horizontal="center" vertical="center"/>
    </xf>
    <xf numFmtId="56" fontId="15" fillId="0" borderId="38" xfId="0" applyNumberFormat="1" applyFont="1" applyBorder="1" applyAlignment="1">
      <alignment horizontal="right" vertical="center" shrinkToFit="1"/>
    </xf>
    <xf numFmtId="56" fontId="15" fillId="0" borderId="39" xfId="0" applyNumberFormat="1" applyFont="1" applyBorder="1" applyAlignment="1">
      <alignment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54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55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23" fillId="0" borderId="56" xfId="4" applyFont="1" applyBorder="1" applyAlignment="1" applyProtection="1">
      <alignment vertical="center" shrinkToFit="1"/>
      <protection locked="0"/>
    </xf>
    <xf numFmtId="0" fontId="22" fillId="0" borderId="57" xfId="0" applyFont="1" applyBorder="1" applyAlignment="1" applyProtection="1">
      <alignment vertical="center" shrinkToFit="1"/>
      <protection locked="0"/>
    </xf>
    <xf numFmtId="0" fontId="22" fillId="0" borderId="58" xfId="0" applyFont="1" applyBorder="1" applyAlignment="1" applyProtection="1">
      <alignment vertical="center" shrinkToFit="1"/>
      <protection locked="0"/>
    </xf>
    <xf numFmtId="0" fontId="22" fillId="0" borderId="56" xfId="0" applyFont="1" applyBorder="1" applyAlignment="1" applyProtection="1">
      <alignment vertical="center" shrinkToFit="1"/>
      <protection locked="0"/>
    </xf>
    <xf numFmtId="0" fontId="22" fillId="0" borderId="59" xfId="0" applyFont="1" applyBorder="1" applyAlignment="1" applyProtection="1">
      <alignment horizontal="center" vertical="center" shrinkToFit="1"/>
      <protection locked="0"/>
    </xf>
    <xf numFmtId="0" fontId="22" fillId="0" borderId="60" xfId="0" applyFont="1" applyBorder="1" applyAlignment="1" applyProtection="1">
      <alignment horizontal="center" vertical="center" shrinkToFit="1"/>
      <protection locked="0"/>
    </xf>
    <xf numFmtId="0" fontId="23" fillId="0" borderId="61" xfId="4" applyFont="1" applyBorder="1" applyAlignment="1" applyProtection="1">
      <alignment vertical="center" shrinkToFit="1"/>
      <protection locked="0"/>
    </xf>
    <xf numFmtId="0" fontId="22" fillId="0" borderId="62" xfId="0" applyFont="1" applyBorder="1" applyAlignment="1" applyProtection="1">
      <alignment vertical="center" shrinkToFit="1"/>
      <protection locked="0"/>
    </xf>
    <xf numFmtId="0" fontId="22" fillId="0" borderId="63" xfId="0" applyFont="1" applyBorder="1" applyAlignment="1" applyProtection="1">
      <alignment vertical="center" shrinkToFit="1"/>
      <protection locked="0"/>
    </xf>
    <xf numFmtId="0" fontId="22" fillId="0" borderId="61" xfId="0" applyFont="1" applyBorder="1" applyAlignment="1" applyProtection="1">
      <alignment vertical="center" shrinkToFit="1"/>
      <protection locked="0"/>
    </xf>
    <xf numFmtId="0" fontId="22" fillId="0" borderId="64" xfId="0" applyFont="1" applyBorder="1" applyAlignment="1" applyProtection="1">
      <alignment horizontal="center" vertical="center" shrinkToFit="1"/>
      <protection locked="0"/>
    </xf>
    <xf numFmtId="0" fontId="22" fillId="0" borderId="65" xfId="0" applyFont="1" applyBorder="1" applyAlignment="1" applyProtection="1">
      <alignment horizontal="center" vertical="center" shrinkToFit="1"/>
      <protection locked="0"/>
    </xf>
    <xf numFmtId="0" fontId="12" fillId="0" borderId="22" xfId="4" applyFont="1" applyBorder="1">
      <alignment vertical="center"/>
    </xf>
    <xf numFmtId="0" fontId="12" fillId="3" borderId="66" xfId="0" applyFont="1" applyFill="1" applyBorder="1" applyAlignment="1">
      <alignment horizontal="center" vertical="center" shrinkToFit="1"/>
    </xf>
    <xf numFmtId="49" fontId="12" fillId="4" borderId="22" xfId="4" applyNumberFormat="1" applyFont="1" applyFill="1" applyBorder="1" applyAlignment="1">
      <alignment horizontal="center" vertical="center"/>
    </xf>
    <xf numFmtId="0" fontId="12" fillId="0" borderId="22" xfId="4" applyFont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3" borderId="69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shrinkToFit="1"/>
    </xf>
    <xf numFmtId="0" fontId="0" fillId="0" borderId="27" xfId="4" applyFont="1" applyBorder="1">
      <alignment vertical="center"/>
    </xf>
    <xf numFmtId="0" fontId="12" fillId="2" borderId="68" xfId="0" applyFont="1" applyFill="1" applyBorder="1" applyAlignment="1">
      <alignment horizontal="center" vertical="center" shrinkToFit="1"/>
    </xf>
    <xf numFmtId="0" fontId="12" fillId="2" borderId="22" xfId="4" applyFont="1" applyFill="1" applyBorder="1">
      <alignment vertical="center"/>
    </xf>
    <xf numFmtId="0" fontId="12" fillId="2" borderId="71" xfId="0" applyFont="1" applyFill="1" applyBorder="1" applyAlignment="1">
      <alignment horizontal="center" vertical="center" wrapText="1" shrinkToFit="1"/>
    </xf>
    <xf numFmtId="0" fontId="9" fillId="0" borderId="0" xfId="4" applyFont="1" applyProtection="1">
      <alignment vertical="center"/>
      <protection locked="0"/>
    </xf>
    <xf numFmtId="0" fontId="11" fillId="0" borderId="26" xfId="0" applyFont="1" applyBorder="1" applyAlignment="1" applyProtection="1">
      <alignment vertical="center"/>
      <protection locked="0"/>
    </xf>
    <xf numFmtId="0" fontId="11" fillId="0" borderId="0" xfId="4" applyFont="1" applyProtection="1">
      <alignment vertical="center"/>
      <protection locked="0"/>
    </xf>
    <xf numFmtId="6" fontId="12" fillId="0" borderId="0" xfId="3" applyFont="1" applyAlignment="1" applyProtection="1"/>
    <xf numFmtId="6" fontId="12" fillId="0" borderId="0" xfId="3" applyFont="1" applyAlignment="1" applyProtection="1">
      <alignment horizontal="center"/>
    </xf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75" xfId="0" applyFont="1" applyBorder="1"/>
    <xf numFmtId="0" fontId="12" fillId="0" borderId="76" xfId="0" applyFont="1" applyBorder="1" applyAlignment="1">
      <alignment horizontal="center"/>
    </xf>
    <xf numFmtId="6" fontId="9" fillId="0" borderId="51" xfId="3" applyFont="1" applyBorder="1" applyAlignment="1"/>
    <xf numFmtId="0" fontId="12" fillId="0" borderId="77" xfId="0" applyFont="1" applyBorder="1" applyAlignment="1">
      <alignment horizontal="center"/>
    </xf>
    <xf numFmtId="0" fontId="12" fillId="0" borderId="0" xfId="4" applyFont="1">
      <alignment vertical="center"/>
    </xf>
    <xf numFmtId="6" fontId="0" fillId="0" borderId="78" xfId="3" applyFont="1" applyBorder="1" applyAlignment="1" applyProtection="1"/>
    <xf numFmtId="6" fontId="0" fillId="0" borderId="79" xfId="3" applyFont="1" applyBorder="1" applyAlignment="1" applyProtection="1"/>
    <xf numFmtId="6" fontId="0" fillId="0" borderId="80" xfId="3" applyFont="1" applyBorder="1" applyAlignment="1" applyProtection="1"/>
    <xf numFmtId="6" fontId="0" fillId="0" borderId="81" xfId="3" applyFont="1" applyBorder="1" applyAlignment="1" applyProtection="1"/>
    <xf numFmtId="6" fontId="9" fillId="0" borderId="51" xfId="3" applyFont="1" applyBorder="1" applyAlignment="1" applyProtection="1"/>
    <xf numFmtId="6" fontId="0" fillId="0" borderId="78" xfId="0" applyNumberFormat="1" applyBorder="1"/>
    <xf numFmtId="6" fontId="0" fillId="0" borderId="79" xfId="0" applyNumberFormat="1" applyBorder="1"/>
    <xf numFmtId="6" fontId="0" fillId="0" borderId="80" xfId="0" applyNumberFormat="1" applyBorder="1"/>
    <xf numFmtId="6" fontId="0" fillId="0" borderId="81" xfId="0" applyNumberFormat="1" applyBorder="1"/>
    <xf numFmtId="0" fontId="19" fillId="0" borderId="0" xfId="0" applyFont="1" applyAlignment="1">
      <alignment horizontal="center"/>
    </xf>
    <xf numFmtId="0" fontId="12" fillId="0" borderId="82" xfId="0" applyFont="1" applyBorder="1" applyAlignment="1">
      <alignment horizontal="center"/>
    </xf>
    <xf numFmtId="6" fontId="12" fillId="0" borderId="83" xfId="3" applyFont="1" applyBorder="1" applyAlignment="1" applyProtection="1">
      <alignment horizontal="right"/>
    </xf>
    <xf numFmtId="6" fontId="12" fillId="0" borderId="84" xfId="3" applyFont="1" applyBorder="1" applyAlignment="1" applyProtection="1">
      <alignment horizontal="right"/>
    </xf>
    <xf numFmtId="6" fontId="12" fillId="0" borderId="85" xfId="3" applyFont="1" applyBorder="1" applyAlignment="1" applyProtection="1">
      <alignment horizontal="right"/>
    </xf>
    <xf numFmtId="6" fontId="12" fillId="0" borderId="86" xfId="3" applyFont="1" applyBorder="1" applyAlignment="1" applyProtection="1">
      <alignment horizontal="right"/>
    </xf>
    <xf numFmtId="0" fontId="12" fillId="0" borderId="87" xfId="0" applyFont="1" applyBorder="1" applyAlignment="1">
      <alignment horizontal="center"/>
    </xf>
    <xf numFmtId="181" fontId="0" fillId="0" borderId="88" xfId="0" applyNumberFormat="1" applyBorder="1" applyAlignment="1">
      <alignment horizontal="center"/>
    </xf>
    <xf numFmtId="181" fontId="0" fillId="0" borderId="89" xfId="0" applyNumberFormat="1" applyBorder="1" applyAlignment="1">
      <alignment horizontal="center"/>
    </xf>
    <xf numFmtId="181" fontId="0" fillId="0" borderId="90" xfId="0" applyNumberFormat="1" applyBorder="1" applyAlignment="1">
      <alignment horizontal="center"/>
    </xf>
    <xf numFmtId="181" fontId="0" fillId="0" borderId="91" xfId="0" applyNumberFormat="1" applyBorder="1" applyAlignment="1">
      <alignment horizontal="center"/>
    </xf>
    <xf numFmtId="6" fontId="12" fillId="0" borderId="83" xfId="3" applyFont="1" applyBorder="1" applyAlignment="1">
      <alignment horizontal="right"/>
    </xf>
    <xf numFmtId="6" fontId="12" fillId="0" borderId="84" xfId="3" applyFont="1" applyBorder="1" applyAlignment="1">
      <alignment horizontal="right"/>
    </xf>
    <xf numFmtId="6" fontId="12" fillId="0" borderId="85" xfId="3" applyFont="1" applyBorder="1" applyAlignment="1">
      <alignment horizontal="right"/>
    </xf>
    <xf numFmtId="6" fontId="12" fillId="0" borderId="86" xfId="3" applyFont="1" applyBorder="1" applyAlignment="1">
      <alignment horizontal="right"/>
    </xf>
    <xf numFmtId="180" fontId="11" fillId="0" borderId="92" xfId="0" applyNumberFormat="1" applyFont="1" applyBorder="1" applyAlignment="1">
      <alignment horizontal="right" vertical="center" shrinkToFit="1"/>
    </xf>
    <xf numFmtId="0" fontId="11" fillId="0" borderId="93" xfId="0" applyFont="1" applyBorder="1" applyAlignment="1">
      <alignment vertical="center" shrinkToFit="1"/>
    </xf>
    <xf numFmtId="0" fontId="21" fillId="0" borderId="94" xfId="0" applyFont="1" applyBorder="1" applyAlignment="1">
      <alignment horizontal="center" vertical="center"/>
    </xf>
    <xf numFmtId="0" fontId="0" fillId="0" borderId="56" xfId="4" applyFont="1" applyBorder="1">
      <alignment vertical="center"/>
    </xf>
    <xf numFmtId="0" fontId="12" fillId="0" borderId="95" xfId="0" applyFont="1" applyBorder="1" applyAlignment="1">
      <alignment horizontal="right" vertical="center"/>
    </xf>
    <xf numFmtId="178" fontId="22" fillId="0" borderId="96" xfId="0" applyNumberFormat="1" applyFont="1" applyBorder="1" applyAlignment="1">
      <alignment horizontal="center" vertical="center" shrinkToFit="1"/>
    </xf>
    <xf numFmtId="179" fontId="28" fillId="0" borderId="97" xfId="0" applyNumberFormat="1" applyFont="1" applyBorder="1" applyAlignment="1">
      <alignment horizontal="center" vertical="center" shrinkToFit="1"/>
    </xf>
    <xf numFmtId="0" fontId="17" fillId="0" borderId="98" xfId="0" applyFont="1" applyBorder="1" applyAlignment="1">
      <alignment vertical="center"/>
    </xf>
    <xf numFmtId="0" fontId="12" fillId="0" borderId="98" xfId="0" applyFont="1" applyBorder="1" applyAlignment="1">
      <alignment horizontal="center" vertical="center" shrinkToFit="1"/>
    </xf>
    <xf numFmtId="0" fontId="0" fillId="0" borderId="98" xfId="4" applyFont="1" applyBorder="1">
      <alignment vertical="center"/>
    </xf>
    <xf numFmtId="0" fontId="12" fillId="0" borderId="99" xfId="0" applyFont="1" applyBorder="1" applyAlignment="1">
      <alignment horizontal="center" vertical="center" wrapText="1" shrinkToFit="1"/>
    </xf>
    <xf numFmtId="0" fontId="12" fillId="0" borderId="98" xfId="0" applyFont="1" applyBorder="1" applyAlignment="1">
      <alignment vertical="center" shrinkToFit="1"/>
    </xf>
    <xf numFmtId="0" fontId="12" fillId="0" borderId="98" xfId="0" applyFont="1" applyBorder="1" applyAlignment="1">
      <alignment horizontal="right" vertical="center" shrinkToFit="1"/>
    </xf>
    <xf numFmtId="0" fontId="21" fillId="0" borderId="9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0" fontId="29" fillId="0" borderId="0" xfId="0" applyFont="1" applyAlignment="1">
      <alignment vertical="top"/>
    </xf>
    <xf numFmtId="49" fontId="11" fillId="0" borderId="95" xfId="0" applyNumberFormat="1" applyFont="1" applyBorder="1" applyAlignment="1" applyProtection="1">
      <alignment vertical="center"/>
      <protection locked="0"/>
    </xf>
    <xf numFmtId="49" fontId="12" fillId="0" borderId="95" xfId="0" applyNumberFormat="1" applyFont="1" applyBorder="1" applyAlignment="1" applyProtection="1">
      <alignment horizontal="right" vertical="center" shrinkToFit="1"/>
      <protection locked="0"/>
    </xf>
    <xf numFmtId="0" fontId="29" fillId="0" borderId="0" xfId="0" applyFont="1"/>
    <xf numFmtId="0" fontId="22" fillId="0" borderId="98" xfId="0" applyFont="1" applyBorder="1" applyAlignment="1" applyProtection="1">
      <alignment horizontal="center" vertical="center" shrinkToFit="1"/>
      <protection locked="0"/>
    </xf>
    <xf numFmtId="57" fontId="25" fillId="0" borderId="100" xfId="0" applyNumberFormat="1" applyFont="1" applyBorder="1" applyAlignment="1" applyProtection="1">
      <alignment horizontal="center" vertical="center" shrinkToFit="1"/>
      <protection locked="0"/>
    </xf>
    <xf numFmtId="0" fontId="31" fillId="0" borderId="101" xfId="0" applyFont="1" applyBorder="1" applyAlignment="1">
      <alignment vertical="center"/>
    </xf>
    <xf numFmtId="0" fontId="31" fillId="0" borderId="102" xfId="0" applyFont="1" applyBorder="1"/>
    <xf numFmtId="0" fontId="31" fillId="0" borderId="0" xfId="0" applyFont="1" applyAlignment="1">
      <alignment horizontal="center" vertical="center"/>
    </xf>
    <xf numFmtId="0" fontId="31" fillId="0" borderId="103" xfId="0" applyFont="1" applyBorder="1" applyAlignment="1">
      <alignment vertical="center" shrinkToFit="1"/>
    </xf>
    <xf numFmtId="0" fontId="31" fillId="0" borderId="104" xfId="0" applyFont="1" applyBorder="1" applyAlignment="1">
      <alignment vertical="center"/>
    </xf>
    <xf numFmtId="0" fontId="31" fillId="0" borderId="104" xfId="0" applyFont="1" applyBorder="1"/>
    <xf numFmtId="0" fontId="31" fillId="0" borderId="101" xfId="0" applyFont="1" applyBorder="1"/>
    <xf numFmtId="49" fontId="22" fillId="0" borderId="105" xfId="0" applyNumberFormat="1" applyFont="1" applyBorder="1" applyAlignment="1" applyProtection="1">
      <alignment horizontal="center" vertical="center" shrinkToFit="1"/>
      <protection locked="0"/>
    </xf>
    <xf numFmtId="49" fontId="22" fillId="0" borderId="84" xfId="0" applyNumberFormat="1" applyFont="1" applyBorder="1" applyAlignment="1" applyProtection="1">
      <alignment horizontal="center" vertical="center" shrinkToFit="1"/>
      <protection locked="0"/>
    </xf>
    <xf numFmtId="0" fontId="22" fillId="0" borderId="56" xfId="0" applyFont="1" applyBorder="1" applyAlignment="1" applyProtection="1">
      <alignment horizontal="center" vertical="center" shrinkToFit="1"/>
      <protection locked="0"/>
    </xf>
    <xf numFmtId="0" fontId="23" fillId="0" borderId="56" xfId="4" applyFont="1" applyBorder="1" applyAlignment="1" applyProtection="1">
      <alignment horizontal="center" vertical="center" shrinkToFit="1"/>
      <protection locked="0"/>
    </xf>
    <xf numFmtId="0" fontId="22" fillId="0" borderId="61" xfId="0" applyFont="1" applyBorder="1" applyAlignment="1" applyProtection="1">
      <alignment horizontal="center" vertical="center" shrinkToFit="1"/>
      <protection locked="0"/>
    </xf>
    <xf numFmtId="0" fontId="23" fillId="0" borderId="61" xfId="4" applyFont="1" applyBorder="1" applyAlignment="1" applyProtection="1">
      <alignment horizontal="center" vertical="center" shrinkToFit="1"/>
      <protection locked="0"/>
    </xf>
    <xf numFmtId="0" fontId="22" fillId="0" borderId="56" xfId="0" applyFont="1" applyBorder="1" applyAlignment="1" applyProtection="1">
      <alignment horizontal="center" vertical="center"/>
      <protection locked="0"/>
    </xf>
    <xf numFmtId="181" fontId="9" fillId="0" borderId="106" xfId="0" applyNumberFormat="1" applyFont="1" applyBorder="1" applyAlignment="1">
      <alignment horizontal="center"/>
    </xf>
    <xf numFmtId="0" fontId="12" fillId="0" borderId="0" xfId="0" applyFont="1" applyAlignment="1">
      <alignment vertical="center" wrapText="1" shrinkToFit="1"/>
    </xf>
    <xf numFmtId="0" fontId="21" fillId="0" borderId="0" xfId="0" applyFont="1" applyAlignment="1">
      <alignment vertical="center"/>
    </xf>
    <xf numFmtId="0" fontId="21" fillId="0" borderId="61" xfId="0" applyFont="1" applyBorder="1" applyAlignment="1">
      <alignment vertical="center"/>
    </xf>
    <xf numFmtId="0" fontId="11" fillId="0" borderId="61" xfId="0" applyFont="1" applyBorder="1" applyAlignment="1">
      <alignment shrinkToFit="1"/>
    </xf>
    <xf numFmtId="182" fontId="11" fillId="0" borderId="61" xfId="0" applyNumberFormat="1" applyFont="1" applyBorder="1" applyAlignment="1">
      <alignment vertical="center" shrinkToFit="1"/>
    </xf>
    <xf numFmtId="0" fontId="21" fillId="0" borderId="0" xfId="0" applyFont="1"/>
    <xf numFmtId="0" fontId="35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1" fillId="0" borderId="59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vertical="center" wrapText="1" shrinkToFit="1"/>
      <protection locked="0"/>
    </xf>
    <xf numFmtId="0" fontId="11" fillId="0" borderId="64" xfId="0" applyFont="1" applyBorder="1" applyAlignment="1" applyProtection="1">
      <alignment horizontal="center" vertical="center" shrinkToFit="1"/>
      <protection locked="0"/>
    </xf>
    <xf numFmtId="0" fontId="21" fillId="0" borderId="71" xfId="0" applyFont="1" applyBorder="1" applyAlignment="1">
      <alignment horizontal="center" vertical="center" shrinkToFit="1"/>
    </xf>
    <xf numFmtId="0" fontId="24" fillId="0" borderId="107" xfId="0" applyFont="1" applyBorder="1" applyAlignment="1">
      <alignment horizontal="right" vertical="center" shrinkToFit="1"/>
    </xf>
    <xf numFmtId="0" fontId="11" fillId="7" borderId="0" xfId="0" applyFont="1" applyFill="1" applyAlignment="1" applyProtection="1">
      <alignment horizontal="center" vertical="center"/>
      <protection locked="0"/>
    </xf>
    <xf numFmtId="0" fontId="33" fillId="0" borderId="0" xfId="4" applyFont="1" applyProtection="1">
      <alignment vertical="center"/>
      <protection locked="0"/>
    </xf>
    <xf numFmtId="0" fontId="11" fillId="0" borderId="59" xfId="0" applyFont="1" applyBorder="1" applyAlignment="1" applyProtection="1">
      <alignment horizontal="center" vertical="center" shrinkToFit="1"/>
      <protection locked="0"/>
    </xf>
    <xf numFmtId="0" fontId="21" fillId="0" borderId="71" xfId="0" applyFont="1" applyBorder="1" applyAlignment="1">
      <alignment horizontal="center" vertical="center"/>
    </xf>
    <xf numFmtId="0" fontId="13" fillId="0" borderId="0" xfId="0" applyFont="1" applyAlignment="1">
      <alignment shrinkToFit="1"/>
    </xf>
    <xf numFmtId="0" fontId="12" fillId="0" borderId="107" xfId="0" applyFont="1" applyBorder="1" applyAlignment="1">
      <alignment shrinkToFit="1"/>
    </xf>
    <xf numFmtId="38" fontId="35" fillId="0" borderId="0" xfId="2" applyFont="1" applyAlignment="1" applyProtection="1">
      <alignment vertical="center" shrinkToFit="1"/>
    </xf>
    <xf numFmtId="0" fontId="21" fillId="0" borderId="0" xfId="0" applyFont="1" applyAlignment="1">
      <alignment vertical="center" shrinkToFit="1"/>
    </xf>
    <xf numFmtId="0" fontId="38" fillId="0" borderId="0" xfId="0" applyFont="1" applyAlignment="1">
      <alignment vertical="center"/>
    </xf>
    <xf numFmtId="0" fontId="24" fillId="7" borderId="108" xfId="0" applyFont="1" applyFill="1" applyBorder="1" applyAlignment="1">
      <alignment horizontal="center" vertical="center" shrinkToFit="1"/>
    </xf>
    <xf numFmtId="0" fontId="24" fillId="7" borderId="109" xfId="0" applyFont="1" applyFill="1" applyBorder="1" applyAlignment="1">
      <alignment horizontal="center" vertical="center" shrinkToFit="1"/>
    </xf>
    <xf numFmtId="6" fontId="34" fillId="0" borderId="146" xfId="3" applyFont="1" applyBorder="1" applyAlignment="1" applyProtection="1">
      <alignment horizontal="center" vertical="center"/>
    </xf>
    <xf numFmtId="6" fontId="34" fillId="0" borderId="110" xfId="3" applyFont="1" applyBorder="1" applyAlignment="1" applyProtection="1">
      <alignment horizontal="center" vertical="center"/>
    </xf>
    <xf numFmtId="58" fontId="27" fillId="0" borderId="0" xfId="0" applyNumberFormat="1" applyFont="1" applyAlignment="1" applyProtection="1">
      <alignment horizontal="right"/>
      <protection locked="0"/>
    </xf>
    <xf numFmtId="0" fontId="13" fillId="0" borderId="0" xfId="0" applyFont="1" applyAlignment="1">
      <alignment horizontal="right" vertical="center" shrinkToFit="1"/>
    </xf>
    <xf numFmtId="0" fontId="9" fillId="5" borderId="27" xfId="0" applyFont="1" applyFill="1" applyBorder="1" applyAlignment="1">
      <alignment horizontal="center" vertical="center" shrinkToFit="1"/>
    </xf>
    <xf numFmtId="0" fontId="9" fillId="5" borderId="114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0" fontId="9" fillId="5" borderId="115" xfId="0" applyFont="1" applyFill="1" applyBorder="1" applyAlignment="1">
      <alignment horizontal="center" vertical="center" shrinkToFit="1"/>
    </xf>
    <xf numFmtId="0" fontId="9" fillId="5" borderId="116" xfId="0" applyFont="1" applyFill="1" applyBorder="1" applyAlignment="1">
      <alignment horizontal="center" vertical="center" shrinkToFit="1"/>
    </xf>
    <xf numFmtId="0" fontId="9" fillId="5" borderId="117" xfId="0" applyFont="1" applyFill="1" applyBorder="1" applyAlignment="1">
      <alignment horizontal="center" vertical="center" shrinkToFit="1"/>
    </xf>
    <xf numFmtId="184" fontId="36" fillId="0" borderId="0" xfId="0" applyNumberFormat="1" applyFont="1" applyAlignment="1">
      <alignment horizontal="center" vertical="center" shrinkToFi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21" fillId="0" borderId="86" xfId="0" applyFont="1" applyBorder="1" applyAlignment="1">
      <alignment horizontal="center" vertical="center" textRotation="255" shrinkToFit="1"/>
    </xf>
    <xf numFmtId="0" fontId="21" fillId="0" borderId="120" xfId="0" applyFont="1" applyBorder="1" applyAlignment="1">
      <alignment horizontal="center" vertical="center" textRotation="255" shrinkToFit="1"/>
    </xf>
    <xf numFmtId="0" fontId="21" fillId="0" borderId="83" xfId="0" applyFont="1" applyBorder="1" applyAlignment="1">
      <alignment horizontal="center" vertical="center" textRotation="255" shrinkToFit="1"/>
    </xf>
    <xf numFmtId="0" fontId="24" fillId="0" borderId="0" xfId="0" applyFont="1" applyAlignment="1">
      <alignment horizontal="center" vertical="center" shrinkToFit="1"/>
    </xf>
    <xf numFmtId="0" fontId="12" fillId="0" borderId="0" xfId="0" applyFont="1" applyAlignment="1">
      <alignment shrinkToFit="1"/>
    </xf>
    <xf numFmtId="0" fontId="17" fillId="0" borderId="111" xfId="0" applyFont="1" applyBorder="1" applyAlignment="1">
      <alignment horizontal="center" vertical="center"/>
    </xf>
    <xf numFmtId="0" fontId="17" fillId="0" borderId="11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13" xfId="0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3" fillId="0" borderId="127" xfId="0" applyFont="1" applyBorder="1" applyAlignment="1">
      <alignment vertical="center" shrinkToFit="1"/>
    </xf>
    <xf numFmtId="0" fontId="13" fillId="0" borderId="128" xfId="0" applyFont="1" applyBorder="1" applyAlignment="1">
      <alignment vertical="center" shrinkToFit="1"/>
    </xf>
    <xf numFmtId="0" fontId="13" fillId="0" borderId="129" xfId="0" applyFont="1" applyBorder="1" applyAlignment="1">
      <alignment vertical="center" shrinkToFit="1"/>
    </xf>
    <xf numFmtId="0" fontId="17" fillId="0" borderId="106" xfId="0" applyFont="1" applyBorder="1" applyAlignment="1">
      <alignment horizontal="center" vertical="center" shrinkToFit="1"/>
    </xf>
    <xf numFmtId="0" fontId="17" fillId="0" borderId="100" xfId="0" applyFont="1" applyBorder="1" applyAlignment="1">
      <alignment horizontal="center" vertical="center" shrinkToFit="1"/>
    </xf>
    <xf numFmtId="0" fontId="11" fillId="0" borderId="98" xfId="0" applyFont="1" applyBorder="1" applyAlignment="1" applyProtection="1">
      <alignment vertical="center" shrinkToFit="1"/>
      <protection locked="0"/>
    </xf>
    <xf numFmtId="0" fontId="11" fillId="0" borderId="130" xfId="0" applyFont="1" applyBorder="1" applyAlignment="1" applyProtection="1">
      <alignment vertical="center" shrinkToFit="1"/>
      <protection locked="0"/>
    </xf>
    <xf numFmtId="0" fontId="11" fillId="0" borderId="93" xfId="0" applyFont="1" applyBorder="1" applyAlignment="1">
      <alignment vertical="center" shrinkToFit="1"/>
    </xf>
    <xf numFmtId="0" fontId="11" fillId="0" borderId="131" xfId="0" applyFont="1" applyBorder="1" applyAlignment="1" applyProtection="1">
      <alignment vertical="center"/>
      <protection locked="0"/>
    </xf>
    <xf numFmtId="0" fontId="11" fillId="0" borderId="132" xfId="0" applyFont="1" applyBorder="1" applyAlignment="1" applyProtection="1">
      <alignment vertical="center"/>
      <protection locked="0"/>
    </xf>
    <xf numFmtId="49" fontId="11" fillId="0" borderId="95" xfId="0" applyNumberFormat="1" applyFont="1" applyBorder="1" applyAlignment="1" applyProtection="1">
      <alignment vertical="center"/>
      <protection locked="0"/>
    </xf>
    <xf numFmtId="49" fontId="32" fillId="0" borderId="95" xfId="1" applyNumberFormat="1" applyBorder="1" applyAlignment="1" applyProtection="1">
      <alignment vertical="center"/>
      <protection locked="0"/>
    </xf>
    <xf numFmtId="49" fontId="22" fillId="0" borderId="95" xfId="0" applyNumberFormat="1" applyFont="1" applyBorder="1" applyAlignment="1" applyProtection="1">
      <alignment vertical="center"/>
      <protection locked="0"/>
    </xf>
    <xf numFmtId="49" fontId="22" fillId="0" borderId="133" xfId="0" applyNumberFormat="1" applyFont="1" applyBorder="1" applyAlignment="1" applyProtection="1">
      <alignment vertical="center"/>
      <protection locked="0"/>
    </xf>
    <xf numFmtId="0" fontId="11" fillId="0" borderId="134" xfId="0" applyFont="1" applyBorder="1" applyAlignment="1">
      <alignment vertical="center" shrinkToFit="1"/>
    </xf>
    <xf numFmtId="49" fontId="11" fillId="0" borderId="23" xfId="0" applyNumberFormat="1" applyFont="1" applyBorder="1" applyAlignment="1" applyProtection="1">
      <alignment vertical="center"/>
      <protection locked="0"/>
    </xf>
    <xf numFmtId="49" fontId="11" fillId="0" borderId="135" xfId="0" applyNumberFormat="1" applyFont="1" applyBorder="1" applyAlignment="1" applyProtection="1">
      <alignment vertical="center"/>
      <protection locked="0"/>
    </xf>
    <xf numFmtId="0" fontId="11" fillId="0" borderId="118" xfId="0" applyFont="1" applyBorder="1" applyAlignment="1" applyProtection="1">
      <alignment vertical="center"/>
      <protection locked="0"/>
    </xf>
    <xf numFmtId="0" fontId="11" fillId="0" borderId="119" xfId="0" applyFont="1" applyBorder="1" applyAlignment="1" applyProtection="1">
      <alignment vertical="center"/>
      <protection locked="0"/>
    </xf>
    <xf numFmtId="0" fontId="21" fillId="0" borderId="86" xfId="0" applyFont="1" applyBorder="1" applyAlignment="1">
      <alignment horizontal="distributed" vertical="center"/>
    </xf>
    <xf numFmtId="0" fontId="21" fillId="0" borderId="22" xfId="0" applyFont="1" applyBorder="1" applyAlignment="1">
      <alignment horizontal="distributed" vertical="center"/>
    </xf>
    <xf numFmtId="0" fontId="9" fillId="0" borderId="121" xfId="0" applyFont="1" applyBorder="1" applyAlignment="1" applyProtection="1">
      <alignment vertical="center" shrinkToFit="1"/>
      <protection locked="0"/>
    </xf>
    <xf numFmtId="0" fontId="9" fillId="0" borderId="122" xfId="0" applyFont="1" applyBorder="1" applyAlignment="1" applyProtection="1">
      <alignment vertical="center" shrinkToFit="1"/>
      <protection locked="0"/>
    </xf>
    <xf numFmtId="0" fontId="9" fillId="0" borderId="123" xfId="0" applyFont="1" applyBorder="1" applyAlignment="1" applyProtection="1">
      <alignment vertical="center" shrinkToFit="1"/>
      <protection locked="0"/>
    </xf>
    <xf numFmtId="0" fontId="11" fillId="0" borderId="124" xfId="0" applyFont="1" applyBorder="1" applyAlignment="1" applyProtection="1">
      <alignment vertical="center" shrinkToFit="1"/>
      <protection locked="0"/>
    </xf>
    <xf numFmtId="0" fontId="11" fillId="0" borderId="37" xfId="0" applyFont="1" applyBorder="1" applyAlignment="1" applyProtection="1">
      <alignment vertical="center" shrinkToFit="1"/>
      <protection locked="0"/>
    </xf>
    <xf numFmtId="0" fontId="11" fillId="0" borderId="125" xfId="0" applyFont="1" applyBorder="1" applyAlignment="1" applyProtection="1">
      <alignment vertical="center" shrinkToFit="1"/>
      <protection locked="0"/>
    </xf>
    <xf numFmtId="0" fontId="11" fillId="0" borderId="26" xfId="0" applyFont="1" applyBorder="1" applyAlignment="1" applyProtection="1">
      <alignment vertical="center" shrinkToFit="1"/>
      <protection locked="0"/>
    </xf>
    <xf numFmtId="0" fontId="11" fillId="0" borderId="126" xfId="0" applyFont="1" applyBorder="1" applyAlignment="1" applyProtection="1">
      <alignment vertical="center" shrinkToFit="1"/>
      <protection locked="0"/>
    </xf>
    <xf numFmtId="0" fontId="15" fillId="6" borderId="0" xfId="0" applyFont="1" applyFill="1" applyAlignment="1">
      <alignment horizontal="right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44" xfId="0" applyFont="1" applyBorder="1" applyAlignment="1">
      <alignment horizontal="center" vertical="center" wrapText="1" shrinkToFit="1"/>
    </xf>
    <xf numFmtId="0" fontId="12" fillId="0" borderId="136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1" fillId="2" borderId="137" xfId="0" applyFont="1" applyFill="1" applyBorder="1" applyAlignment="1" applyProtection="1">
      <alignment horizontal="center" vertical="center" shrinkToFit="1"/>
      <protection locked="0"/>
    </xf>
    <xf numFmtId="0" fontId="11" fillId="2" borderId="98" xfId="0" applyFont="1" applyFill="1" applyBorder="1" applyAlignment="1" applyProtection="1">
      <alignment horizontal="center" vertical="center" shrinkToFit="1"/>
      <protection locked="0"/>
    </xf>
    <xf numFmtId="0" fontId="11" fillId="2" borderId="130" xfId="0" applyFont="1" applyFill="1" applyBorder="1" applyAlignment="1" applyProtection="1">
      <alignment horizontal="center" vertical="center" shrinkToFit="1"/>
      <protection locked="0"/>
    </xf>
    <xf numFmtId="0" fontId="12" fillId="0" borderId="74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0" xfId="0" applyFont="1" applyAlignment="1">
      <alignment vertical="top" shrinkToFit="1"/>
    </xf>
    <xf numFmtId="0" fontId="9" fillId="3" borderId="27" xfId="0" applyFont="1" applyFill="1" applyBorder="1" applyAlignment="1" applyProtection="1">
      <alignment horizontal="center" shrinkToFit="1"/>
      <protection locked="0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7" fillId="0" borderId="130" xfId="0" applyFont="1" applyBorder="1" applyAlignment="1">
      <alignment horizontal="center" vertical="center" shrinkToFit="1"/>
    </xf>
    <xf numFmtId="0" fontId="12" fillId="0" borderId="27" xfId="0" applyFont="1" applyBorder="1" applyAlignment="1">
      <alignment shrinkToFit="1"/>
    </xf>
    <xf numFmtId="0" fontId="14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0" borderId="28" xfId="0" applyFont="1" applyBorder="1"/>
    <xf numFmtId="177" fontId="12" fillId="0" borderId="138" xfId="0" applyNumberFormat="1" applyFont="1" applyBorder="1" applyAlignment="1" applyProtection="1">
      <alignment horizontal="center" vertical="center" shrinkToFit="1"/>
      <protection locked="0"/>
    </xf>
    <xf numFmtId="177" fontId="12" fillId="0" borderId="139" xfId="0" applyNumberFormat="1" applyFont="1" applyBorder="1" applyAlignment="1" applyProtection="1">
      <alignment horizontal="center" vertical="center" shrinkToFit="1"/>
      <protection locked="0"/>
    </xf>
    <xf numFmtId="177" fontId="12" fillId="0" borderId="140" xfId="0" applyNumberFormat="1" applyFont="1" applyBorder="1" applyAlignment="1" applyProtection="1">
      <alignment horizontal="center" vertical="center" shrinkToFit="1"/>
      <protection locked="0"/>
    </xf>
    <xf numFmtId="0" fontId="12" fillId="0" borderId="75" xfId="0" applyFont="1" applyBorder="1" applyAlignment="1">
      <alignment horizontal="center" vertical="center" shrinkToFit="1"/>
    </xf>
    <xf numFmtId="177" fontId="12" fillId="0" borderId="141" xfId="0" applyNumberFormat="1" applyFont="1" applyBorder="1" applyAlignment="1" applyProtection="1">
      <alignment horizontal="center" vertical="center" shrinkToFit="1"/>
      <protection locked="0"/>
    </xf>
    <xf numFmtId="177" fontId="12" fillId="0" borderId="142" xfId="0" applyNumberFormat="1" applyFont="1" applyBorder="1" applyAlignment="1" applyProtection="1">
      <alignment horizontal="center" vertical="center" shrinkToFit="1"/>
      <protection locked="0"/>
    </xf>
    <xf numFmtId="0" fontId="12" fillId="0" borderId="143" xfId="0" applyFont="1" applyBorder="1" applyAlignment="1">
      <alignment horizontal="center" vertical="center" shrinkToFit="1"/>
    </xf>
    <xf numFmtId="0" fontId="12" fillId="0" borderId="144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right" vertical="center" shrinkToFit="1"/>
    </xf>
    <xf numFmtId="0" fontId="18" fillId="0" borderId="21" xfId="0" applyFont="1" applyBorder="1" applyAlignment="1">
      <alignment horizontal="right" vertical="center" shrinkToFit="1"/>
    </xf>
    <xf numFmtId="0" fontId="12" fillId="0" borderId="65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0" fontId="12" fillId="0" borderId="64" xfId="0" applyFont="1" applyBorder="1" applyAlignment="1">
      <alignment horizontal="center" vertical="center"/>
    </xf>
    <xf numFmtId="0" fontId="12" fillId="0" borderId="145" xfId="0" applyFont="1" applyBorder="1" applyAlignment="1">
      <alignment horizontal="center" vertical="center"/>
    </xf>
    <xf numFmtId="0" fontId="13" fillId="0" borderId="106" xfId="0" applyFont="1" applyBorder="1" applyAlignment="1">
      <alignment horizontal="distributed" vertical="center"/>
    </xf>
    <xf numFmtId="0" fontId="13" fillId="0" borderId="100" xfId="0" applyFont="1" applyBorder="1" applyAlignment="1">
      <alignment horizontal="distributed" vertical="center"/>
    </xf>
    <xf numFmtId="0" fontId="12" fillId="0" borderId="27" xfId="0" applyFont="1" applyBorder="1" applyAlignment="1">
      <alignment horizontal="left" shrinkToFit="1"/>
    </xf>
    <xf numFmtId="0" fontId="17" fillId="0" borderId="106" xfId="0" applyFont="1" applyBorder="1" applyAlignment="1">
      <alignment horizontal="center"/>
    </xf>
    <xf numFmtId="0" fontId="17" fillId="0" borderId="98" xfId="0" applyFont="1" applyBorder="1" applyAlignment="1">
      <alignment horizontal="center"/>
    </xf>
    <xf numFmtId="0" fontId="12" fillId="3" borderId="0" xfId="0" applyFont="1" applyFill="1" applyAlignment="1">
      <alignment horizontal="center"/>
    </xf>
    <xf numFmtId="183" fontId="12" fillId="3" borderId="0" xfId="0" applyNumberFormat="1" applyFont="1" applyFill="1" applyAlignment="1">
      <alignment horizontal="center"/>
    </xf>
  </cellXfs>
  <cellStyles count="6">
    <cellStyle name="ハイパーリンク" xfId="1" builtinId="8"/>
    <cellStyle name="桁区切り" xfId="2" builtinId="6"/>
    <cellStyle name="通貨" xfId="3" builtinId="7"/>
    <cellStyle name="標準" xfId="0" builtinId="0"/>
    <cellStyle name="標準 2" xfId="4" xr:uid="{00000000-0005-0000-0000-000004000000}"/>
    <cellStyle name="標準 3" xfId="5" xr:uid="{00000000-0005-0000-0000-000005000000}"/>
  </cellStyles>
  <dxfs count="14"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FFF00"/>
        </patternFill>
      </fill>
    </dxf>
    <dxf>
      <fill>
        <patternFill>
          <bgColor indexed="13"/>
        </patternFill>
      </fill>
    </dxf>
    <dxf>
      <border>
        <bottom/>
      </border>
    </dxf>
    <dxf>
      <font>
        <condense val="0"/>
        <extend val="0"/>
        <color indexed="10"/>
      </font>
    </dxf>
    <dxf>
      <fill>
        <patternFill>
          <bgColor indexed="8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705971</xdr:colOff>
      <xdr:row>0</xdr:row>
      <xdr:rowOff>6164</xdr:rowOff>
    </xdr:from>
    <xdr:to>
      <xdr:col>30</xdr:col>
      <xdr:colOff>1221441</xdr:colOff>
      <xdr:row>0</xdr:row>
      <xdr:rowOff>618164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7324" y="6164"/>
          <a:ext cx="6051176" cy="612000"/>
        </a:xfrm>
        <a:prstGeom prst="rect">
          <a:avLst/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各シートの</a:t>
          </a:r>
          <a:r>
            <a:rPr kumimoji="1" lang="ja-JP" altLang="en-US" sz="1600" b="1">
              <a:solidFill>
                <a:srgbClr val="FFFF00"/>
              </a:solidFill>
            </a:rPr>
            <a:t>■</a:t>
          </a:r>
          <a:r>
            <a:rPr kumimoji="1" lang="ja-JP" altLang="en-US" sz="1400" b="1">
              <a:solidFill>
                <a:schemeClr val="bg1"/>
              </a:solidFill>
            </a:rPr>
            <a:t>部分を</a:t>
          </a:r>
          <a:r>
            <a:rPr kumimoji="1" lang="ja-JP" altLang="en-US" sz="1400" b="1" u="dbl">
              <a:solidFill>
                <a:schemeClr val="bg1"/>
              </a:solidFill>
            </a:rPr>
            <a:t>必ず</a:t>
          </a:r>
          <a:r>
            <a:rPr kumimoji="1" lang="ja-JP" altLang="en-US" sz="1400" b="1">
              <a:solidFill>
                <a:schemeClr val="bg1"/>
              </a:solidFill>
            </a:rPr>
            <a:t>入力のうえ、メール送信してください。</a:t>
          </a:r>
          <a:endParaRPr kumimoji="1" lang="en-US" altLang="ja-JP" sz="1400" b="1">
            <a:solidFill>
              <a:schemeClr val="bg1"/>
            </a:solidFill>
          </a:endParaRPr>
        </a:p>
        <a:p>
          <a:pPr algn="ctr"/>
          <a:r>
            <a:rPr kumimoji="1" lang="en-US" altLang="ja-JP" sz="1400" b="1">
              <a:solidFill>
                <a:schemeClr val="bg1"/>
              </a:solidFill>
            </a:rPr>
            <a:t>【</a:t>
          </a:r>
          <a:r>
            <a:rPr kumimoji="1" lang="ja-JP" altLang="en-US" sz="1400" b="1">
              <a:solidFill>
                <a:schemeClr val="bg1"/>
              </a:solidFill>
            </a:rPr>
            <a:t>メールアドレス：</a:t>
          </a:r>
          <a:r>
            <a:rPr kumimoji="1" lang="en-US" altLang="ja-JP" sz="1400" b="1">
              <a:solidFill>
                <a:schemeClr val="accent6">
                  <a:lumMod val="75000"/>
                </a:schemeClr>
              </a:solidFill>
            </a:rPr>
            <a:t>s</a:t>
          </a:r>
          <a:r>
            <a:rPr kumimoji="1" lang="en-US" altLang="ja-JP" sz="1400" b="0">
              <a:solidFill>
                <a:schemeClr val="accent6">
                  <a:lumMod val="75000"/>
                </a:schemeClr>
              </a:solidFill>
            </a:rPr>
            <a:t>at@tokamachi-ski.net</a:t>
          </a:r>
          <a:r>
            <a:rPr kumimoji="1" lang="en-US" altLang="ja-JP" sz="14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87</xdr:row>
          <xdr:rowOff>95250</xdr:rowOff>
        </xdr:from>
        <xdr:to>
          <xdr:col>30</xdr:col>
          <xdr:colOff>657225</xdr:colOff>
          <xdr:row>96</xdr:row>
          <xdr:rowOff>228600</xdr:rowOff>
        </xdr:to>
        <xdr:pic>
          <xdr:nvPicPr>
            <xdr:cNvPr id="1395" name="図 5">
              <a:extLs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加料表示" spid="_x0000_s14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57175" y="19926300"/>
              <a:ext cx="6219825" cy="27051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32</xdr:col>
      <xdr:colOff>147358</xdr:colOff>
      <xdr:row>13</xdr:row>
      <xdr:rowOff>84605</xdr:rowOff>
    </xdr:from>
    <xdr:to>
      <xdr:col>36</xdr:col>
      <xdr:colOff>424143</xdr:colOff>
      <xdr:row>17</xdr:row>
      <xdr:rowOff>223557</xdr:rowOff>
    </xdr:to>
    <xdr:sp macro="" textlink="">
      <xdr:nvSpPr>
        <xdr:cNvPr id="1164" name="下矢印吹き出し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8652623" y="3760134"/>
          <a:ext cx="2383491" cy="1035423"/>
        </a:xfrm>
        <a:prstGeom prst="downArrowCallout">
          <a:avLst>
            <a:gd name="adj1" fmla="val 20985"/>
            <a:gd name="adj2" fmla="val 26887"/>
            <a:gd name="adj3" fmla="val 26097"/>
            <a:gd name="adj4" fmla="val 47394"/>
          </a:avLst>
        </a:prstGeom>
        <a:solidFill>
          <a:srgbClr val="FFC000"/>
        </a:solidFill>
        <a:ln w="25400" algn="ctr">
          <a:solidFill>
            <a:srgbClr val="FFFFFF"/>
          </a:solidFill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下部にも入力項目があります。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漏れなく入力願います。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323849</xdr:colOff>
      <xdr:row>6</xdr:row>
      <xdr:rowOff>361950</xdr:rowOff>
    </xdr:from>
    <xdr:to>
      <xdr:col>24</xdr:col>
      <xdr:colOff>361950</xdr:colOff>
      <xdr:row>10</xdr:row>
      <xdr:rowOff>85725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10424" y="2581275"/>
          <a:ext cx="2095501" cy="990600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宿泊・食事等の希望について、該当する箇所に</a:t>
          </a:r>
          <a:r>
            <a:rPr kumimoji="1" lang="ja-JP" altLang="en-US" sz="1200" b="1" u="sng"/>
            <a:t>人数</a:t>
          </a:r>
          <a:r>
            <a:rPr kumimoji="1" lang="ja-JP" altLang="en-US" sz="1200" b="0"/>
            <a:t>を入力してください。</a:t>
          </a:r>
        </a:p>
      </xdr:txBody>
    </xdr:sp>
    <xdr:clientData fPrintsWithSheet="0"/>
  </xdr:twoCellAnchor>
  <xdr:twoCellAnchor>
    <xdr:from>
      <xdr:col>21</xdr:col>
      <xdr:colOff>323849</xdr:colOff>
      <xdr:row>25</xdr:row>
      <xdr:rowOff>9524</xdr:rowOff>
    </xdr:from>
    <xdr:to>
      <xdr:col>24</xdr:col>
      <xdr:colOff>361950</xdr:colOff>
      <xdr:row>28</xdr:row>
      <xdr:rowOff>19049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10424" y="7734299"/>
          <a:ext cx="2095501" cy="695325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希望する旅館等があれば、入力してください。</a:t>
          </a:r>
        </a:p>
      </xdr:txBody>
    </xdr:sp>
    <xdr:clientData fPrintsWithSheet="0"/>
  </xdr:twoCellAnchor>
  <xdr:twoCellAnchor>
    <xdr:from>
      <xdr:col>21</xdr:col>
      <xdr:colOff>447674</xdr:colOff>
      <xdr:row>29</xdr:row>
      <xdr:rowOff>257174</xdr:rowOff>
    </xdr:from>
    <xdr:to>
      <xdr:col>25</xdr:col>
      <xdr:colOff>0</xdr:colOff>
      <xdr:row>31</xdr:row>
      <xdr:rowOff>247649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34249" y="8896349"/>
          <a:ext cx="2295526" cy="695325"/>
        </a:xfrm>
        <a:prstGeom prst="wedgeRoundRectCallout">
          <a:avLst>
            <a:gd name="adj1" fmla="val -93875"/>
            <a:gd name="adj2" fmla="val 58334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予定で結構ですので、該当する箇所を入力してくだい。</a:t>
          </a:r>
        </a:p>
      </xdr:txBody>
    </xdr:sp>
    <xdr:clientData fPrintsWithSheet="0"/>
  </xdr:twoCellAnchor>
  <xdr:twoCellAnchor>
    <xdr:from>
      <xdr:col>1</xdr:col>
      <xdr:colOff>9525</xdr:colOff>
      <xdr:row>8</xdr:row>
      <xdr:rowOff>19050</xdr:rowOff>
    </xdr:from>
    <xdr:to>
      <xdr:col>1</xdr:col>
      <xdr:colOff>657225</xdr:colOff>
      <xdr:row>9</xdr:row>
      <xdr:rowOff>276225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800100" y="3190875"/>
          <a:ext cx="647700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333375</xdr:rowOff>
        </xdr:from>
        <xdr:to>
          <xdr:col>21</xdr:col>
          <xdr:colOff>0</xdr:colOff>
          <xdr:row>7</xdr:row>
          <xdr:rowOff>28575</xdr:rowOff>
        </xdr:to>
        <xdr:pic>
          <xdr:nvPicPr>
            <xdr:cNvPr id="3655" name="図 5">
              <a:extLst>
                <a:ext uri="{FF2B5EF4-FFF2-40B4-BE49-F238E27FC236}">
                  <a16:creationId xmlns:a16="http://schemas.microsoft.com/office/drawing/2014/main" id="{00000000-0008-0000-0100-0000470E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$2:$AF$9" spid="_x0000_s36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609600"/>
              <a:ext cx="6867525" cy="2286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</xdr:row>
          <xdr:rowOff>9525</xdr:rowOff>
        </xdr:from>
        <xdr:to>
          <xdr:col>21</xdr:col>
          <xdr:colOff>19050</xdr:colOff>
          <xdr:row>1</xdr:row>
          <xdr:rowOff>295275</xdr:rowOff>
        </xdr:to>
        <xdr:pic>
          <xdr:nvPicPr>
            <xdr:cNvPr id="3656" name="図 7">
              <a:extLst>
                <a:ext uri="{FF2B5EF4-FFF2-40B4-BE49-F238E27FC236}">
                  <a16:creationId xmlns:a16="http://schemas.microsoft.com/office/drawing/2014/main" id="{00000000-0008-0000-0100-0000480E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E$11" spid="_x0000_s368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791075" y="285750"/>
              <a:ext cx="2114550" cy="2857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K179"/>
  <sheetViews>
    <sheetView showGridLines="0" showZeros="0" tabSelected="1" view="pageBreakPreview" zoomScale="85" zoomScaleNormal="100" zoomScaleSheetLayoutView="85" workbookViewId="0">
      <selection activeCell="E4" sqref="E4:AF4"/>
    </sheetView>
  </sheetViews>
  <sheetFormatPr defaultRowHeight="18.75" customHeight="1"/>
  <cols>
    <col min="1" max="1" width="3.75" style="22" customWidth="1"/>
    <col min="2" max="2" width="12.5" style="22" bestFit="1" customWidth="1"/>
    <col min="3" max="4" width="5.625" style="46" hidden="1" customWidth="1"/>
    <col min="5" max="5" width="18.75" style="22" customWidth="1"/>
    <col min="6" max="6" width="5.625" style="46" hidden="1" customWidth="1"/>
    <col min="7" max="7" width="11" style="46" hidden="1" customWidth="1"/>
    <col min="8" max="15" width="5.625" style="46" hidden="1" customWidth="1"/>
    <col min="16" max="16" width="14.5" style="46" hidden="1" customWidth="1"/>
    <col min="17" max="18" width="5.625" style="46" hidden="1" customWidth="1"/>
    <col min="19" max="19" width="18.875" style="22" customWidth="1"/>
    <col min="20" max="20" width="5.625" style="22" hidden="1" customWidth="1"/>
    <col min="21" max="21" width="7.5" style="22" customWidth="1"/>
    <col min="22" max="28" width="5.625" style="46" hidden="1" customWidth="1"/>
    <col min="29" max="30" width="7.5" style="22" customWidth="1"/>
    <col min="31" max="31" width="21.25" style="22" customWidth="1"/>
    <col min="32" max="32" width="13.75" style="22" customWidth="1"/>
    <col min="33" max="34" width="5.875" style="22" customWidth="1"/>
    <col min="35" max="35" width="8.75" style="22" bestFit="1" customWidth="1"/>
    <col min="36" max="36" width="7" style="22" bestFit="1" customWidth="1"/>
    <col min="37" max="42" width="5.875" style="22" customWidth="1"/>
    <col min="43" max="43" width="8.875" style="22" customWidth="1"/>
    <col min="44" max="44" width="8.5" style="22" customWidth="1"/>
    <col min="45" max="52" width="9" style="22"/>
    <col min="53" max="53" width="38.875" style="22" bestFit="1" customWidth="1"/>
    <col min="54" max="54" width="20.625" style="22" bestFit="1" customWidth="1"/>
    <col min="55" max="55" width="29.5" style="22" bestFit="1" customWidth="1"/>
    <col min="56" max="56" width="29.125" style="22" bestFit="1" customWidth="1"/>
    <col min="57" max="16384" width="9" style="22"/>
  </cols>
  <sheetData>
    <row r="1" spans="1:56" ht="51.75" customHeight="1">
      <c r="C1" s="45"/>
      <c r="D1" s="45"/>
      <c r="F1" s="45"/>
      <c r="H1" s="45"/>
      <c r="I1" s="45"/>
      <c r="J1" s="45"/>
      <c r="K1" s="45"/>
      <c r="L1" s="45"/>
      <c r="M1" s="45"/>
      <c r="N1" s="45"/>
      <c r="O1" s="45"/>
      <c r="Q1" s="45"/>
      <c r="R1" s="45"/>
      <c r="V1" s="45"/>
      <c r="BA1" s="179" t="str">
        <f>参加料計算!$A$1</f>
        <v>中越地区ジュニアクロスカントリースキー大会</v>
      </c>
      <c r="BB1" s="179" t="str">
        <f>参加料計算!$F$1</f>
        <v>十日町市民スキー選手権大会</v>
      </c>
      <c r="BC1" s="179" t="str">
        <f>参加料計算!$K$1</f>
        <v>十日町カップクロスカントリースキー大会</v>
      </c>
      <c r="BD1" s="179" t="str">
        <f>参加料計算!$A$20</f>
        <v>十日町カップローラースキー大会</v>
      </c>
    </row>
    <row r="2" spans="1:56" s="23" customFormat="1" ht="21" customHeight="1" thickBot="1">
      <c r="A2" s="257" t="s">
        <v>64</v>
      </c>
      <c r="B2" s="258"/>
      <c r="C2" s="24"/>
      <c r="D2" s="24"/>
      <c r="E2" s="155">
        <v>53</v>
      </c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245" t="s">
        <v>235</v>
      </c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 t="str">
        <f>IF(S2=参加料計算!F1,"(クロスカントリー競技)",IF(S2=参加料計算!K1,"（SAJ公認）",""))</f>
        <v>(クロスカントリー競技)</v>
      </c>
      <c r="AF2" s="252"/>
      <c r="AH2" s="173" t="s">
        <v>208</v>
      </c>
      <c r="BA2" s="180" t="str">
        <f>参加料計算!A4</f>
        <v>中学3年男子 5㎞</v>
      </c>
      <c r="BB2" s="180" t="str">
        <f>参加料計算!F4</f>
        <v>中学男子 5㎞</v>
      </c>
      <c r="BC2" s="180" t="str">
        <f>参加料計算!K4</f>
        <v>成年男子 10㎞CL･FR</v>
      </c>
      <c r="BD2" s="180" t="str">
        <f>参加料計算!A23</f>
        <v>大学・成年男子 10㎞</v>
      </c>
    </row>
    <row r="3" spans="1:56" s="23" customFormat="1" ht="18" customHeight="1" thickTop="1">
      <c r="A3" s="228" t="s">
        <v>63</v>
      </c>
      <c r="B3" s="41" t="s">
        <v>48</v>
      </c>
      <c r="C3" s="47"/>
      <c r="D3" s="47"/>
      <c r="E3" s="259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1"/>
      <c r="BA3" s="180" t="str">
        <f>参加料計算!A5</f>
        <v>中学2年男子 5㎞</v>
      </c>
      <c r="BB3" s="180" t="str">
        <f>参加料計算!F5</f>
        <v>小学6年男子 3㎞</v>
      </c>
      <c r="BC3" s="180" t="str">
        <f>参加料計算!K5</f>
        <v>成年男子 10㎞CLのみ</v>
      </c>
      <c r="BD3" s="180" t="str">
        <f>参加料計算!A24</f>
        <v>高校男子 10㎞</v>
      </c>
    </row>
    <row r="4" spans="1:56" s="23" customFormat="1" ht="24" customHeight="1" thickBot="1">
      <c r="A4" s="229"/>
      <c r="B4" s="42" t="s">
        <v>19</v>
      </c>
      <c r="C4" s="48"/>
      <c r="D4" s="48"/>
      <c r="E4" s="262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4"/>
      <c r="BA4" s="180" t="str">
        <f>参加料計算!A6</f>
        <v>中学1年男子 5㎞</v>
      </c>
      <c r="BB4" s="180" t="str">
        <f>参加料計算!F6</f>
        <v>小学5年男子 3㎞</v>
      </c>
      <c r="BC4" s="180" t="str">
        <f>参加料計算!K6</f>
        <v>成年男子 10㎞FRのみ</v>
      </c>
      <c r="BD4" s="180" t="str">
        <f>参加料計算!A25</f>
        <v>中学2・3年男子 7㎞</v>
      </c>
    </row>
    <row r="5" spans="1:56" s="23" customFormat="1" ht="24" customHeight="1" thickTop="1">
      <c r="A5" s="229"/>
      <c r="B5" s="37" t="s">
        <v>18</v>
      </c>
      <c r="C5" s="46"/>
      <c r="D5" s="46"/>
      <c r="E5" s="33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9"/>
      <c r="T5" s="34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6"/>
      <c r="BA5" s="180" t="str">
        <f>参加料計算!A7</f>
        <v>小学6年男子 3㎞</v>
      </c>
      <c r="BB5" s="180" t="str">
        <f>参加料計算!F7</f>
        <v>小学4年男子 2㎞</v>
      </c>
      <c r="BC5" s="180" t="str">
        <f>参加料計算!K7</f>
        <v>高校男子 10㎞CL･FR</v>
      </c>
      <c r="BD5" s="180" t="str">
        <f>参加料計算!A26</f>
        <v>中学1年男子 7㎞</v>
      </c>
    </row>
    <row r="6" spans="1:56" s="23" customFormat="1" ht="24" customHeight="1">
      <c r="A6" s="229"/>
      <c r="B6" s="38" t="s">
        <v>17</v>
      </c>
      <c r="C6" s="46"/>
      <c r="D6" s="46"/>
      <c r="E6" s="25" t="s">
        <v>21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6" t="s">
        <v>22</v>
      </c>
      <c r="AE6" s="253"/>
      <c r="AF6" s="254"/>
      <c r="BA6" s="180" t="str">
        <f>参加料計算!A8</f>
        <v>小学5年男子 3㎞</v>
      </c>
      <c r="BB6" s="180" t="str">
        <f>参加料計算!F8</f>
        <v>小学3年男子 2㎞</v>
      </c>
      <c r="BC6" s="180" t="str">
        <f>参加料計算!K8</f>
        <v>高校男子 10㎞CLのみ</v>
      </c>
      <c r="BD6" s="180" t="str">
        <f>参加料計算!A27</f>
        <v>小学男子 3㎞</v>
      </c>
    </row>
    <row r="7" spans="1:56" s="23" customFormat="1" ht="24" customHeight="1">
      <c r="A7" s="228" t="s">
        <v>222</v>
      </c>
      <c r="B7" s="39" t="s">
        <v>20</v>
      </c>
      <c r="C7" s="46"/>
      <c r="D7" s="46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6"/>
      <c r="BA7" s="180" t="str">
        <f>参加料計算!A9</f>
        <v>小学4年以下男子 2㎞</v>
      </c>
      <c r="BB7" s="180" t="str">
        <f>参加料計算!F9</f>
        <v>小学2年以下男子 1㎞</v>
      </c>
      <c r="BC7" s="180" t="str">
        <f>参加料計算!K9</f>
        <v>高校男子 10㎞FRのみ</v>
      </c>
      <c r="BD7" s="180" t="str">
        <f>参加料計算!A28</f>
        <v>大学・成年女子 5㎞</v>
      </c>
    </row>
    <row r="8" spans="1:56" s="23" customFormat="1" ht="24" customHeight="1">
      <c r="A8" s="229"/>
      <c r="B8" s="40" t="s">
        <v>18</v>
      </c>
      <c r="C8" s="46"/>
      <c r="D8" s="46"/>
      <c r="E8" s="33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19"/>
      <c r="T8" s="34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7"/>
      <c r="BA8" s="180" t="str">
        <f>参加料計算!A10</f>
        <v>中学3年女子 3㎞</v>
      </c>
      <c r="BB8" s="180" t="str">
        <f>参加料計算!F10</f>
        <v>中学女子 3㎞</v>
      </c>
      <c r="BC8" s="180" t="str">
        <f>参加料計算!K10</f>
        <v>成年女子 5㎞CL･FR</v>
      </c>
      <c r="BD8" s="180" t="str">
        <f>参加料計算!A29</f>
        <v>高校女子 5㎞</v>
      </c>
    </row>
    <row r="9" spans="1:56" s="23" customFormat="1" ht="24" customHeight="1">
      <c r="A9" s="230"/>
      <c r="B9" s="157" t="s">
        <v>17</v>
      </c>
      <c r="C9" s="158"/>
      <c r="D9" s="158"/>
      <c r="E9" s="159" t="s">
        <v>16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248"/>
      <c r="T9" s="248"/>
      <c r="U9" s="248"/>
      <c r="V9" s="171"/>
      <c r="W9" s="171"/>
      <c r="X9" s="171"/>
      <c r="Y9" s="171"/>
      <c r="Z9" s="171"/>
      <c r="AA9" s="171"/>
      <c r="AB9" s="171"/>
      <c r="AC9" s="172" t="s">
        <v>210</v>
      </c>
      <c r="AD9" s="249"/>
      <c r="AE9" s="250"/>
      <c r="AF9" s="251"/>
      <c r="BA9" s="180" t="str">
        <f>参加料計算!A11</f>
        <v>中学2年女子 3㎞</v>
      </c>
      <c r="BB9" s="180" t="str">
        <f>参加料計算!F11</f>
        <v>小学6年女子 3㎞</v>
      </c>
      <c r="BC9" s="180" t="str">
        <f>参加料計算!K11</f>
        <v>成年女子 5㎞CLのみ</v>
      </c>
      <c r="BD9" s="180" t="str">
        <f>参加料計算!A30</f>
        <v>中学2・3年女子 5㎞</v>
      </c>
    </row>
    <row r="10" spans="1:56" s="23" customFormat="1" ht="7.5" customHeight="1">
      <c r="C10" s="46"/>
      <c r="D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V10" s="46"/>
      <c r="W10" s="46"/>
      <c r="X10" s="46"/>
      <c r="Y10" s="46"/>
      <c r="Z10" s="46"/>
      <c r="AA10" s="46"/>
      <c r="AB10" s="46"/>
      <c r="AG10" s="22"/>
      <c r="AH10" s="22"/>
      <c r="AI10" s="22"/>
      <c r="BA10" s="180" t="str">
        <f>参加料計算!A12</f>
        <v>中学1年女子 3㎞</v>
      </c>
      <c r="BB10" s="180" t="str">
        <f>参加料計算!F12</f>
        <v>小学5年女子 3㎞</v>
      </c>
      <c r="BC10" s="180" t="str">
        <f>参加料計算!K12</f>
        <v>成年女子 5㎞FRのみ</v>
      </c>
      <c r="BD10" s="180" t="str">
        <f>参加料計算!A31</f>
        <v>中学1年女子 5㎞</v>
      </c>
    </row>
    <row r="11" spans="1:56" ht="15" customHeight="1">
      <c r="A11" s="232" t="s">
        <v>115</v>
      </c>
      <c r="B11" s="232"/>
      <c r="C11" s="232"/>
      <c r="D11" s="232"/>
      <c r="E11" s="23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V11" s="22"/>
      <c r="W11" s="22"/>
      <c r="X11" s="22"/>
      <c r="Y11" s="22"/>
      <c r="Z11" s="22"/>
      <c r="AA11" s="22"/>
      <c r="AB11" s="22"/>
      <c r="AE11" s="218"/>
      <c r="AF11" s="218"/>
      <c r="AG11" s="28"/>
      <c r="AH11" s="28"/>
      <c r="AI11" s="28"/>
      <c r="BA11" s="181" t="str">
        <f>参加料計算!A13</f>
        <v>小学6年女子 3㎞</v>
      </c>
      <c r="BB11" s="181" t="str">
        <f>参加料計算!F13</f>
        <v>小学4年女子 2㎞</v>
      </c>
      <c r="BC11" s="181" t="str">
        <f>参加料計算!K13</f>
        <v>高校女子 5㎞CL･FR</v>
      </c>
      <c r="BD11" s="182" t="str">
        <f>参加料計算!A32</f>
        <v>小学女子 3㎞</v>
      </c>
    </row>
    <row r="12" spans="1:56" ht="7.5" customHeight="1">
      <c r="A12" s="29"/>
      <c r="B12" s="29"/>
      <c r="E12" s="29"/>
      <c r="S12" s="31"/>
      <c r="T12" s="31"/>
      <c r="U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BA12" s="181" t="str">
        <f>参加料計算!A14</f>
        <v>小学5年女子 3㎞</v>
      </c>
      <c r="BB12" s="181" t="str">
        <f>参加料計算!F14</f>
        <v>小学3年女子 2㎞</v>
      </c>
      <c r="BC12" s="181" t="str">
        <f>参加料計算!K14</f>
        <v>高校女子 5㎞CLのみ</v>
      </c>
      <c r="BD12" s="177"/>
    </row>
    <row r="13" spans="1:56" s="29" customFormat="1" ht="24.75" thickBot="1">
      <c r="A13" s="111"/>
      <c r="B13" s="112" t="s">
        <v>113</v>
      </c>
      <c r="C13" s="104"/>
      <c r="D13" s="104"/>
      <c r="E13" s="105" t="s">
        <v>0</v>
      </c>
      <c r="F13" s="104"/>
      <c r="G13" s="106" t="s">
        <v>59</v>
      </c>
      <c r="H13" s="107"/>
      <c r="I13" s="107"/>
      <c r="J13" s="107"/>
      <c r="K13" s="107"/>
      <c r="L13" s="107"/>
      <c r="M13" s="107"/>
      <c r="N13" s="107"/>
      <c r="O13" s="107"/>
      <c r="P13" s="106" t="s">
        <v>58</v>
      </c>
      <c r="Q13" s="104"/>
      <c r="R13" s="104"/>
      <c r="S13" s="108" t="s">
        <v>49</v>
      </c>
      <c r="T13" s="109"/>
      <c r="U13" s="115" t="s">
        <v>60</v>
      </c>
      <c r="V13" s="116"/>
      <c r="W13" s="116"/>
      <c r="X13" s="116"/>
      <c r="Y13" s="116"/>
      <c r="Z13" s="116"/>
      <c r="AA13" s="116"/>
      <c r="AB13" s="116"/>
      <c r="AC13" s="117" t="s">
        <v>50</v>
      </c>
      <c r="AD13" s="110" t="s">
        <v>61</v>
      </c>
      <c r="AE13" s="110" t="s">
        <v>62</v>
      </c>
      <c r="AF13" s="113" t="s">
        <v>24</v>
      </c>
      <c r="BA13" s="176" t="str">
        <f>参加料計算!A15</f>
        <v>小学4年以下女子 2㎞</v>
      </c>
      <c r="BB13" s="176" t="str">
        <f>参加料計算!F15</f>
        <v>小学2年以下女子 1㎞</v>
      </c>
      <c r="BC13" s="180" t="str">
        <f>参加料計算!K15</f>
        <v>高校女子 5㎞FRのみ</v>
      </c>
      <c r="BD13" s="178"/>
    </row>
    <row r="14" spans="1:56" ht="17.25" customHeight="1" thickTop="1">
      <c r="A14" s="29">
        <v>1</v>
      </c>
      <c r="B14" s="183"/>
      <c r="C14" s="92"/>
      <c r="D14" s="92"/>
      <c r="E14" s="93"/>
      <c r="F14" s="92"/>
      <c r="G14" s="92">
        <f>$S$5</f>
        <v>0</v>
      </c>
      <c r="H14" s="92"/>
      <c r="I14" s="92"/>
      <c r="J14" s="92"/>
      <c r="K14" s="92"/>
      <c r="L14" s="92"/>
      <c r="M14" s="92"/>
      <c r="N14" s="92"/>
      <c r="O14" s="92"/>
      <c r="P14" s="92">
        <f>$E$4</f>
        <v>0</v>
      </c>
      <c r="Q14" s="92"/>
      <c r="R14" s="92"/>
      <c r="S14" s="94"/>
      <c r="T14" s="95"/>
      <c r="U14" s="185"/>
      <c r="V14" s="186"/>
      <c r="W14" s="186"/>
      <c r="X14" s="186"/>
      <c r="Y14" s="186"/>
      <c r="Z14" s="186"/>
      <c r="AA14" s="186"/>
      <c r="AB14" s="186"/>
      <c r="AC14" s="96"/>
      <c r="AD14" s="97"/>
      <c r="AE14" s="97"/>
      <c r="AF14" s="97"/>
      <c r="BC14" s="181" t="str">
        <f>参加料計算!K16</f>
        <v>中学2･3年男子 5㎞CL･FR</v>
      </c>
    </row>
    <row r="15" spans="1:56" ht="17.25" customHeight="1">
      <c r="A15" s="29">
        <v>2</v>
      </c>
      <c r="B15" s="184"/>
      <c r="C15" s="98"/>
      <c r="D15" s="98"/>
      <c r="E15" s="99"/>
      <c r="F15" s="98"/>
      <c r="G15" s="98">
        <f t="shared" ref="G15:G78" si="0">$S$5</f>
        <v>0</v>
      </c>
      <c r="H15" s="98"/>
      <c r="I15" s="98"/>
      <c r="J15" s="98"/>
      <c r="K15" s="98"/>
      <c r="L15" s="98"/>
      <c r="M15" s="98"/>
      <c r="N15" s="98"/>
      <c r="O15" s="98"/>
      <c r="P15" s="98">
        <f t="shared" ref="P15:P78" si="1">$E$4</f>
        <v>0</v>
      </c>
      <c r="Q15" s="98"/>
      <c r="R15" s="98"/>
      <c r="S15" s="100"/>
      <c r="T15" s="101"/>
      <c r="U15" s="187"/>
      <c r="V15" s="188"/>
      <c r="W15" s="188"/>
      <c r="X15" s="188"/>
      <c r="Y15" s="188"/>
      <c r="Z15" s="188"/>
      <c r="AA15" s="188"/>
      <c r="AB15" s="188"/>
      <c r="AC15" s="102"/>
      <c r="AD15" s="103"/>
      <c r="AE15" s="97"/>
      <c r="AF15" s="103"/>
      <c r="BC15" s="181" t="str">
        <f>参加料計算!K17</f>
        <v>中学2･3年男子 5㎞CLのみ</v>
      </c>
    </row>
    <row r="16" spans="1:56" ht="17.25" customHeight="1">
      <c r="A16" s="29">
        <v>3</v>
      </c>
      <c r="B16" s="184"/>
      <c r="C16" s="98"/>
      <c r="D16" s="98"/>
      <c r="E16" s="99"/>
      <c r="F16" s="98"/>
      <c r="G16" s="98">
        <f t="shared" si="0"/>
        <v>0</v>
      </c>
      <c r="H16" s="98"/>
      <c r="I16" s="98"/>
      <c r="J16" s="98"/>
      <c r="K16" s="98"/>
      <c r="L16" s="98"/>
      <c r="M16" s="98"/>
      <c r="N16" s="98"/>
      <c r="O16" s="98"/>
      <c r="P16" s="98">
        <f t="shared" si="1"/>
        <v>0</v>
      </c>
      <c r="Q16" s="98"/>
      <c r="R16" s="98"/>
      <c r="S16" s="100"/>
      <c r="T16" s="101"/>
      <c r="U16" s="187"/>
      <c r="V16" s="188"/>
      <c r="W16" s="188"/>
      <c r="X16" s="188"/>
      <c r="Y16" s="188"/>
      <c r="Z16" s="188"/>
      <c r="AA16" s="188"/>
      <c r="AB16" s="188"/>
      <c r="AC16" s="102"/>
      <c r="AD16" s="103"/>
      <c r="AE16" s="103"/>
      <c r="AF16" s="103"/>
      <c r="BC16" s="181" t="str">
        <f>参加料計算!K18</f>
        <v>中学2･3年男子 5㎞FRのみ</v>
      </c>
    </row>
    <row r="17" spans="1:55" ht="17.25" customHeight="1">
      <c r="A17" s="29">
        <v>4</v>
      </c>
      <c r="B17" s="184"/>
      <c r="C17" s="98"/>
      <c r="D17" s="98"/>
      <c r="E17" s="99"/>
      <c r="F17" s="98"/>
      <c r="G17" s="98">
        <f t="shared" si="0"/>
        <v>0</v>
      </c>
      <c r="H17" s="98"/>
      <c r="I17" s="98"/>
      <c r="J17" s="98"/>
      <c r="K17" s="98"/>
      <c r="L17" s="98"/>
      <c r="M17" s="98"/>
      <c r="N17" s="98"/>
      <c r="O17" s="98"/>
      <c r="P17" s="98">
        <f t="shared" si="1"/>
        <v>0</v>
      </c>
      <c r="Q17" s="98"/>
      <c r="R17" s="98"/>
      <c r="S17" s="100"/>
      <c r="T17" s="101"/>
      <c r="U17" s="187"/>
      <c r="V17" s="188"/>
      <c r="W17" s="188"/>
      <c r="X17" s="188"/>
      <c r="Y17" s="188"/>
      <c r="Z17" s="188"/>
      <c r="AA17" s="188"/>
      <c r="AB17" s="188"/>
      <c r="AC17" s="102"/>
      <c r="AD17" s="103"/>
      <c r="AE17" s="103"/>
      <c r="AF17" s="103"/>
      <c r="BC17" s="181" t="str">
        <f>参加料計算!K19</f>
        <v>中学1年男子 5㎞CL･FR</v>
      </c>
    </row>
    <row r="18" spans="1:55" ht="17.25" customHeight="1">
      <c r="A18" s="29">
        <v>5</v>
      </c>
      <c r="B18" s="184"/>
      <c r="C18" s="98"/>
      <c r="D18" s="98"/>
      <c r="E18" s="99"/>
      <c r="F18" s="98"/>
      <c r="G18" s="98">
        <f t="shared" si="0"/>
        <v>0</v>
      </c>
      <c r="H18" s="98"/>
      <c r="I18" s="98"/>
      <c r="J18" s="98"/>
      <c r="K18" s="98"/>
      <c r="L18" s="98"/>
      <c r="M18" s="98"/>
      <c r="N18" s="98"/>
      <c r="O18" s="98"/>
      <c r="P18" s="98">
        <f t="shared" si="1"/>
        <v>0</v>
      </c>
      <c r="Q18" s="98"/>
      <c r="R18" s="98"/>
      <c r="S18" s="100"/>
      <c r="T18" s="101"/>
      <c r="U18" s="187"/>
      <c r="V18" s="188"/>
      <c r="W18" s="188"/>
      <c r="X18" s="188"/>
      <c r="Y18" s="188"/>
      <c r="Z18" s="188"/>
      <c r="AA18" s="188"/>
      <c r="AB18" s="188"/>
      <c r="AC18" s="102"/>
      <c r="AD18" s="103"/>
      <c r="AE18" s="103"/>
      <c r="AF18" s="103"/>
      <c r="BC18" s="181" t="str">
        <f>参加料計算!K20</f>
        <v>中学1年男子 5㎞CLのみ</v>
      </c>
    </row>
    <row r="19" spans="1:55" ht="17.25" customHeight="1">
      <c r="A19" s="29">
        <v>6</v>
      </c>
      <c r="B19" s="184"/>
      <c r="C19" s="98"/>
      <c r="D19" s="98"/>
      <c r="E19" s="99"/>
      <c r="F19" s="98"/>
      <c r="G19" s="98">
        <f t="shared" si="0"/>
        <v>0</v>
      </c>
      <c r="H19" s="98"/>
      <c r="I19" s="98"/>
      <c r="J19" s="98"/>
      <c r="K19" s="98"/>
      <c r="L19" s="98"/>
      <c r="M19" s="98"/>
      <c r="N19" s="98"/>
      <c r="O19" s="98"/>
      <c r="P19" s="98">
        <f t="shared" si="1"/>
        <v>0</v>
      </c>
      <c r="Q19" s="98"/>
      <c r="R19" s="98"/>
      <c r="S19" s="100"/>
      <c r="T19" s="101"/>
      <c r="U19" s="187"/>
      <c r="V19" s="188"/>
      <c r="W19" s="188"/>
      <c r="X19" s="188"/>
      <c r="Y19" s="188"/>
      <c r="Z19" s="188"/>
      <c r="AA19" s="188"/>
      <c r="AB19" s="188"/>
      <c r="AC19" s="102"/>
      <c r="AD19" s="103"/>
      <c r="AE19" s="103"/>
      <c r="AF19" s="103"/>
      <c r="BC19" s="181" t="str">
        <f>参加料計算!K21</f>
        <v>中学1年男子 5㎞FRのみ</v>
      </c>
    </row>
    <row r="20" spans="1:55" ht="17.25" customHeight="1">
      <c r="A20" s="29">
        <v>7</v>
      </c>
      <c r="B20" s="184"/>
      <c r="C20" s="98"/>
      <c r="D20" s="98"/>
      <c r="E20" s="99"/>
      <c r="F20" s="98"/>
      <c r="G20" s="98">
        <f t="shared" si="0"/>
        <v>0</v>
      </c>
      <c r="H20" s="98"/>
      <c r="I20" s="98"/>
      <c r="J20" s="98"/>
      <c r="K20" s="98"/>
      <c r="L20" s="98"/>
      <c r="M20" s="98"/>
      <c r="N20" s="98"/>
      <c r="O20" s="98"/>
      <c r="P20" s="98">
        <f t="shared" si="1"/>
        <v>0</v>
      </c>
      <c r="Q20" s="98"/>
      <c r="R20" s="98"/>
      <c r="S20" s="100"/>
      <c r="T20" s="101"/>
      <c r="U20" s="187"/>
      <c r="V20" s="188"/>
      <c r="W20" s="188"/>
      <c r="X20" s="188"/>
      <c r="Y20" s="188"/>
      <c r="Z20" s="188"/>
      <c r="AA20" s="188"/>
      <c r="AB20" s="188"/>
      <c r="AC20" s="102"/>
      <c r="AD20" s="103"/>
      <c r="AE20" s="103"/>
      <c r="AF20" s="103"/>
      <c r="BC20" s="181" t="str">
        <f>参加料計算!K22</f>
        <v>中学2･3年女子 3㎞CL･FR</v>
      </c>
    </row>
    <row r="21" spans="1:55" ht="17.25" customHeight="1">
      <c r="A21" s="29">
        <v>8</v>
      </c>
      <c r="B21" s="184"/>
      <c r="C21" s="98"/>
      <c r="D21" s="98"/>
      <c r="E21" s="99"/>
      <c r="F21" s="98"/>
      <c r="G21" s="98">
        <f t="shared" si="0"/>
        <v>0</v>
      </c>
      <c r="H21" s="98"/>
      <c r="I21" s="98"/>
      <c r="J21" s="98"/>
      <c r="K21" s="98"/>
      <c r="L21" s="98"/>
      <c r="M21" s="98"/>
      <c r="N21" s="98"/>
      <c r="O21" s="98"/>
      <c r="P21" s="98">
        <f t="shared" si="1"/>
        <v>0</v>
      </c>
      <c r="Q21" s="98"/>
      <c r="R21" s="98"/>
      <c r="S21" s="100"/>
      <c r="T21" s="101"/>
      <c r="U21" s="187"/>
      <c r="V21" s="188"/>
      <c r="W21" s="188"/>
      <c r="X21" s="188"/>
      <c r="Y21" s="188"/>
      <c r="Z21" s="188"/>
      <c r="AA21" s="188"/>
      <c r="AB21" s="188"/>
      <c r="AC21" s="102"/>
      <c r="AD21" s="103"/>
      <c r="AE21" s="103"/>
      <c r="AF21" s="103"/>
      <c r="BC21" s="181" t="str">
        <f>参加料計算!K23</f>
        <v>中学2･3年女子 3㎞CLのみ</v>
      </c>
    </row>
    <row r="22" spans="1:55" ht="17.25" customHeight="1">
      <c r="A22" s="29">
        <v>9</v>
      </c>
      <c r="B22" s="184"/>
      <c r="C22" s="98"/>
      <c r="D22" s="98"/>
      <c r="E22" s="99"/>
      <c r="F22" s="98"/>
      <c r="G22" s="98">
        <f t="shared" si="0"/>
        <v>0</v>
      </c>
      <c r="H22" s="98"/>
      <c r="I22" s="98"/>
      <c r="J22" s="98"/>
      <c r="K22" s="98"/>
      <c r="L22" s="98"/>
      <c r="M22" s="98"/>
      <c r="N22" s="98"/>
      <c r="O22" s="98"/>
      <c r="P22" s="98">
        <f t="shared" si="1"/>
        <v>0</v>
      </c>
      <c r="Q22" s="98"/>
      <c r="R22" s="98"/>
      <c r="S22" s="100"/>
      <c r="T22" s="101"/>
      <c r="U22" s="187"/>
      <c r="V22" s="188"/>
      <c r="W22" s="188"/>
      <c r="X22" s="188"/>
      <c r="Y22" s="188"/>
      <c r="Z22" s="188"/>
      <c r="AA22" s="188"/>
      <c r="AB22" s="188"/>
      <c r="AC22" s="102"/>
      <c r="AD22" s="103"/>
      <c r="AE22" s="103"/>
      <c r="AF22" s="103"/>
      <c r="BC22" s="181" t="str">
        <f>参加料計算!K24</f>
        <v>中学2･3年女子 3㎞FRのみ</v>
      </c>
    </row>
    <row r="23" spans="1:55" ht="17.25" customHeight="1">
      <c r="A23" s="29">
        <v>10</v>
      </c>
      <c r="B23" s="184"/>
      <c r="C23" s="98"/>
      <c r="D23" s="98"/>
      <c r="E23" s="99"/>
      <c r="F23" s="98"/>
      <c r="G23" s="98">
        <f t="shared" si="0"/>
        <v>0</v>
      </c>
      <c r="H23" s="98"/>
      <c r="I23" s="98"/>
      <c r="J23" s="98"/>
      <c r="K23" s="98"/>
      <c r="L23" s="98"/>
      <c r="M23" s="98"/>
      <c r="N23" s="98"/>
      <c r="O23" s="98"/>
      <c r="P23" s="98">
        <f t="shared" si="1"/>
        <v>0</v>
      </c>
      <c r="Q23" s="98"/>
      <c r="R23" s="98"/>
      <c r="S23" s="100"/>
      <c r="T23" s="101"/>
      <c r="U23" s="187"/>
      <c r="V23" s="188"/>
      <c r="W23" s="188"/>
      <c r="X23" s="188"/>
      <c r="Y23" s="188"/>
      <c r="Z23" s="188"/>
      <c r="AA23" s="188"/>
      <c r="AB23" s="188"/>
      <c r="AC23" s="102"/>
      <c r="AD23" s="103"/>
      <c r="AE23" s="103"/>
      <c r="AF23" s="103"/>
      <c r="BC23" s="181" t="str">
        <f>参加料計算!K25</f>
        <v>中学1年女子 3㎞CL･FR</v>
      </c>
    </row>
    <row r="24" spans="1:55" ht="17.25" customHeight="1">
      <c r="A24" s="29">
        <v>11</v>
      </c>
      <c r="B24" s="184"/>
      <c r="C24" s="98"/>
      <c r="D24" s="98"/>
      <c r="E24" s="99"/>
      <c r="F24" s="98"/>
      <c r="G24" s="98">
        <f t="shared" si="0"/>
        <v>0</v>
      </c>
      <c r="H24" s="98"/>
      <c r="I24" s="98"/>
      <c r="J24" s="98"/>
      <c r="K24" s="98"/>
      <c r="L24" s="98"/>
      <c r="M24" s="98"/>
      <c r="N24" s="98"/>
      <c r="O24" s="98"/>
      <c r="P24" s="98">
        <f t="shared" si="1"/>
        <v>0</v>
      </c>
      <c r="Q24" s="98"/>
      <c r="R24" s="98"/>
      <c r="S24" s="100"/>
      <c r="T24" s="101"/>
      <c r="U24" s="187"/>
      <c r="V24" s="188"/>
      <c r="W24" s="188"/>
      <c r="X24" s="188"/>
      <c r="Y24" s="188"/>
      <c r="Z24" s="188"/>
      <c r="AA24" s="188"/>
      <c r="AB24" s="188"/>
      <c r="AC24" s="102"/>
      <c r="AD24" s="103"/>
      <c r="AE24" s="103"/>
      <c r="AF24" s="103"/>
      <c r="BC24" s="181" t="str">
        <f>参加料計算!K26</f>
        <v>中学1年女子 3㎞CLのみ</v>
      </c>
    </row>
    <row r="25" spans="1:55" ht="17.25" customHeight="1">
      <c r="A25" s="29">
        <v>12</v>
      </c>
      <c r="B25" s="184"/>
      <c r="C25" s="98"/>
      <c r="D25" s="98"/>
      <c r="E25" s="99"/>
      <c r="F25" s="98"/>
      <c r="G25" s="98">
        <f t="shared" si="0"/>
        <v>0</v>
      </c>
      <c r="H25" s="98"/>
      <c r="I25" s="98"/>
      <c r="J25" s="98"/>
      <c r="K25" s="98"/>
      <c r="L25" s="98"/>
      <c r="M25" s="98"/>
      <c r="N25" s="98"/>
      <c r="O25" s="98"/>
      <c r="P25" s="98">
        <f t="shared" si="1"/>
        <v>0</v>
      </c>
      <c r="Q25" s="98"/>
      <c r="R25" s="98"/>
      <c r="S25" s="100"/>
      <c r="T25" s="101"/>
      <c r="U25" s="187"/>
      <c r="V25" s="188"/>
      <c r="W25" s="188"/>
      <c r="X25" s="188"/>
      <c r="Y25" s="188"/>
      <c r="Z25" s="188"/>
      <c r="AA25" s="188"/>
      <c r="AB25" s="188"/>
      <c r="AC25" s="102"/>
      <c r="AD25" s="103"/>
      <c r="AE25" s="103"/>
      <c r="AF25" s="103"/>
      <c r="BC25" s="181" t="str">
        <f>参加料計算!K27</f>
        <v>中学1年女子 3㎞FRのみ</v>
      </c>
    </row>
    <row r="26" spans="1:55" ht="17.25" customHeight="1">
      <c r="A26" s="29">
        <v>13</v>
      </c>
      <c r="B26" s="184"/>
      <c r="C26" s="98"/>
      <c r="D26" s="98"/>
      <c r="E26" s="99"/>
      <c r="F26" s="98"/>
      <c r="G26" s="98">
        <f t="shared" si="0"/>
        <v>0</v>
      </c>
      <c r="H26" s="98"/>
      <c r="I26" s="98"/>
      <c r="J26" s="98"/>
      <c r="K26" s="98"/>
      <c r="L26" s="98"/>
      <c r="M26" s="98"/>
      <c r="N26" s="98"/>
      <c r="O26" s="98"/>
      <c r="P26" s="98">
        <f t="shared" si="1"/>
        <v>0</v>
      </c>
      <c r="Q26" s="98"/>
      <c r="R26" s="98"/>
      <c r="S26" s="100"/>
      <c r="T26" s="101"/>
      <c r="U26" s="187"/>
      <c r="V26" s="188"/>
      <c r="W26" s="188"/>
      <c r="X26" s="188"/>
      <c r="Y26" s="188"/>
      <c r="Z26" s="188"/>
      <c r="AA26" s="188"/>
      <c r="AB26" s="188"/>
      <c r="AC26" s="102"/>
      <c r="AD26" s="103"/>
      <c r="AE26" s="103"/>
      <c r="AF26" s="103"/>
      <c r="BC26" s="181" t="str">
        <f>参加料計算!K28</f>
        <v>壮年男子 5㎞CLのみ</v>
      </c>
    </row>
    <row r="27" spans="1:55" ht="17.25" customHeight="1">
      <c r="A27" s="29">
        <v>14</v>
      </c>
      <c r="B27" s="184"/>
      <c r="C27" s="98"/>
      <c r="D27" s="98"/>
      <c r="E27" s="99"/>
      <c r="F27" s="98"/>
      <c r="G27" s="98">
        <f t="shared" si="0"/>
        <v>0</v>
      </c>
      <c r="H27" s="98"/>
      <c r="I27" s="98"/>
      <c r="J27" s="98"/>
      <c r="K27" s="98"/>
      <c r="L27" s="98"/>
      <c r="M27" s="98"/>
      <c r="N27" s="98"/>
      <c r="O27" s="98"/>
      <c r="P27" s="98">
        <f t="shared" si="1"/>
        <v>0</v>
      </c>
      <c r="Q27" s="98"/>
      <c r="R27" s="98"/>
      <c r="S27" s="100"/>
      <c r="T27" s="101"/>
      <c r="U27" s="187"/>
      <c r="V27" s="188"/>
      <c r="W27" s="188"/>
      <c r="X27" s="188"/>
      <c r="Y27" s="188"/>
      <c r="Z27" s="188"/>
      <c r="AA27" s="188"/>
      <c r="AB27" s="188"/>
      <c r="AC27" s="102"/>
      <c r="AD27" s="103"/>
      <c r="AE27" s="103"/>
      <c r="AF27" s="103"/>
      <c r="BC27" s="181" t="str">
        <f>参加料計算!K29</f>
        <v>壮年男子 5㎞FRのみ</v>
      </c>
    </row>
    <row r="28" spans="1:55" ht="17.25" customHeight="1">
      <c r="A28" s="29">
        <v>15</v>
      </c>
      <c r="B28" s="184"/>
      <c r="C28" s="98"/>
      <c r="D28" s="98"/>
      <c r="E28" s="99"/>
      <c r="F28" s="98"/>
      <c r="G28" s="98">
        <f t="shared" si="0"/>
        <v>0</v>
      </c>
      <c r="H28" s="98"/>
      <c r="I28" s="98"/>
      <c r="J28" s="98"/>
      <c r="K28" s="98"/>
      <c r="L28" s="98"/>
      <c r="M28" s="98"/>
      <c r="N28" s="98"/>
      <c r="O28" s="98"/>
      <c r="P28" s="98">
        <f t="shared" si="1"/>
        <v>0</v>
      </c>
      <c r="Q28" s="98"/>
      <c r="R28" s="98"/>
      <c r="S28" s="100"/>
      <c r="T28" s="101"/>
      <c r="U28" s="187"/>
      <c r="V28" s="188"/>
      <c r="W28" s="188"/>
      <c r="X28" s="188"/>
      <c r="Y28" s="188"/>
      <c r="Z28" s="188"/>
      <c r="AA28" s="188"/>
      <c r="AB28" s="188"/>
      <c r="AC28" s="102"/>
      <c r="AD28" s="103"/>
      <c r="AE28" s="103"/>
      <c r="AF28" s="103"/>
      <c r="BC28" s="181" t="str">
        <f>参加料計算!K30</f>
        <v>壮年女子 3㎞CL･FR</v>
      </c>
    </row>
    <row r="29" spans="1:55" ht="17.25" customHeight="1">
      <c r="A29" s="29">
        <v>16</v>
      </c>
      <c r="B29" s="184"/>
      <c r="C29" s="98"/>
      <c r="D29" s="98"/>
      <c r="E29" s="99"/>
      <c r="F29" s="98"/>
      <c r="G29" s="98">
        <f t="shared" si="0"/>
        <v>0</v>
      </c>
      <c r="H29" s="98"/>
      <c r="I29" s="98"/>
      <c r="J29" s="98"/>
      <c r="K29" s="98"/>
      <c r="L29" s="98"/>
      <c r="M29" s="98"/>
      <c r="N29" s="98"/>
      <c r="O29" s="98"/>
      <c r="P29" s="98">
        <f t="shared" si="1"/>
        <v>0</v>
      </c>
      <c r="Q29" s="98"/>
      <c r="R29" s="98"/>
      <c r="S29" s="100"/>
      <c r="T29" s="101"/>
      <c r="U29" s="187"/>
      <c r="V29" s="188"/>
      <c r="W29" s="188"/>
      <c r="X29" s="188"/>
      <c r="Y29" s="188"/>
      <c r="Z29" s="188"/>
      <c r="AA29" s="188"/>
      <c r="AB29" s="188"/>
      <c r="AC29" s="102"/>
      <c r="AD29" s="103"/>
      <c r="AE29" s="103"/>
      <c r="AF29" s="103"/>
      <c r="BC29" s="181" t="str">
        <f>参加料計算!K31</f>
        <v>壮年女子 3㎞CLのみ</v>
      </c>
    </row>
    <row r="30" spans="1:55" ht="17.25" customHeight="1">
      <c r="A30" s="29">
        <v>17</v>
      </c>
      <c r="B30" s="184"/>
      <c r="C30" s="98"/>
      <c r="D30" s="98"/>
      <c r="E30" s="99"/>
      <c r="F30" s="98"/>
      <c r="G30" s="98">
        <f t="shared" si="0"/>
        <v>0</v>
      </c>
      <c r="H30" s="98"/>
      <c r="I30" s="98"/>
      <c r="J30" s="98"/>
      <c r="K30" s="98"/>
      <c r="L30" s="98"/>
      <c r="M30" s="98"/>
      <c r="N30" s="98"/>
      <c r="O30" s="98"/>
      <c r="P30" s="98">
        <f t="shared" si="1"/>
        <v>0</v>
      </c>
      <c r="Q30" s="98"/>
      <c r="R30" s="98"/>
      <c r="S30" s="100"/>
      <c r="T30" s="101"/>
      <c r="U30" s="187"/>
      <c r="V30" s="188"/>
      <c r="W30" s="188"/>
      <c r="X30" s="188"/>
      <c r="Y30" s="188"/>
      <c r="Z30" s="188"/>
      <c r="AA30" s="188"/>
      <c r="AB30" s="188"/>
      <c r="AC30" s="102"/>
      <c r="AD30" s="103"/>
      <c r="AE30" s="103"/>
      <c r="AF30" s="103"/>
      <c r="BC30" s="181" t="str">
        <f>参加料計算!K32</f>
        <v>壮年女子 3㎞FRのみ</v>
      </c>
    </row>
    <row r="31" spans="1:55" ht="17.25" customHeight="1">
      <c r="A31" s="29">
        <v>18</v>
      </c>
      <c r="B31" s="184"/>
      <c r="C31" s="98"/>
      <c r="D31" s="98"/>
      <c r="E31" s="99"/>
      <c r="F31" s="98"/>
      <c r="G31" s="98">
        <f t="shared" si="0"/>
        <v>0</v>
      </c>
      <c r="H31" s="98"/>
      <c r="I31" s="98"/>
      <c r="J31" s="98"/>
      <c r="K31" s="98"/>
      <c r="L31" s="98"/>
      <c r="M31" s="98"/>
      <c r="N31" s="98"/>
      <c r="O31" s="98"/>
      <c r="P31" s="98">
        <f t="shared" si="1"/>
        <v>0</v>
      </c>
      <c r="Q31" s="98"/>
      <c r="R31" s="98"/>
      <c r="S31" s="100"/>
      <c r="T31" s="101"/>
      <c r="U31" s="187"/>
      <c r="V31" s="188"/>
      <c r="W31" s="188"/>
      <c r="X31" s="188"/>
      <c r="Y31" s="188"/>
      <c r="Z31" s="188"/>
      <c r="AA31" s="188"/>
      <c r="AB31" s="188"/>
      <c r="AC31" s="102"/>
      <c r="AD31" s="103"/>
      <c r="AE31" s="103"/>
      <c r="AF31" s="103"/>
      <c r="BC31" s="181" t="str">
        <f>参加料計算!K33</f>
        <v>小学6年男子 3㎞CLのみ</v>
      </c>
    </row>
    <row r="32" spans="1:55" ht="17.25" customHeight="1">
      <c r="A32" s="29">
        <v>19</v>
      </c>
      <c r="B32" s="184"/>
      <c r="C32" s="98"/>
      <c r="D32" s="98"/>
      <c r="E32" s="99"/>
      <c r="F32" s="98"/>
      <c r="G32" s="98">
        <f t="shared" si="0"/>
        <v>0</v>
      </c>
      <c r="H32" s="98"/>
      <c r="I32" s="98"/>
      <c r="J32" s="98"/>
      <c r="K32" s="98"/>
      <c r="L32" s="98"/>
      <c r="M32" s="98"/>
      <c r="N32" s="98"/>
      <c r="O32" s="98"/>
      <c r="P32" s="98">
        <f t="shared" si="1"/>
        <v>0</v>
      </c>
      <c r="Q32" s="98"/>
      <c r="R32" s="98"/>
      <c r="S32" s="100"/>
      <c r="T32" s="101"/>
      <c r="U32" s="187"/>
      <c r="V32" s="188"/>
      <c r="W32" s="188"/>
      <c r="X32" s="188"/>
      <c r="Y32" s="188"/>
      <c r="Z32" s="188"/>
      <c r="AA32" s="188"/>
      <c r="AB32" s="188"/>
      <c r="AC32" s="102"/>
      <c r="AD32" s="103"/>
      <c r="AE32" s="103"/>
      <c r="AF32" s="103"/>
      <c r="BC32" s="181" t="str">
        <f>参加料計算!K34</f>
        <v>小学6年男子 3㎞FRのみ</v>
      </c>
    </row>
    <row r="33" spans="1:55" ht="17.25" customHeight="1">
      <c r="A33" s="29">
        <v>20</v>
      </c>
      <c r="B33" s="184"/>
      <c r="C33" s="98"/>
      <c r="D33" s="98"/>
      <c r="E33" s="99"/>
      <c r="F33" s="98"/>
      <c r="G33" s="98">
        <f t="shared" si="0"/>
        <v>0</v>
      </c>
      <c r="H33" s="98"/>
      <c r="I33" s="98"/>
      <c r="J33" s="98"/>
      <c r="K33" s="98"/>
      <c r="L33" s="98"/>
      <c r="M33" s="98"/>
      <c r="N33" s="98"/>
      <c r="O33" s="98"/>
      <c r="P33" s="98">
        <f t="shared" si="1"/>
        <v>0</v>
      </c>
      <c r="Q33" s="98"/>
      <c r="R33" s="98"/>
      <c r="S33" s="100"/>
      <c r="T33" s="101"/>
      <c r="U33" s="187"/>
      <c r="V33" s="188"/>
      <c r="W33" s="188"/>
      <c r="X33" s="188"/>
      <c r="Y33" s="188"/>
      <c r="Z33" s="188"/>
      <c r="AA33" s="188"/>
      <c r="AB33" s="188"/>
      <c r="AC33" s="102"/>
      <c r="AD33" s="103"/>
      <c r="AE33" s="103"/>
      <c r="AF33" s="103"/>
      <c r="BC33" s="181" t="str">
        <f>参加料計算!K35</f>
        <v>小学5年男子 3㎞CL･FR</v>
      </c>
    </row>
    <row r="34" spans="1:55" ht="17.25" customHeight="1">
      <c r="A34" s="29">
        <v>21</v>
      </c>
      <c r="B34" s="184"/>
      <c r="C34" s="98"/>
      <c r="D34" s="98"/>
      <c r="E34" s="99"/>
      <c r="F34" s="98"/>
      <c r="G34" s="98">
        <f t="shared" si="0"/>
        <v>0</v>
      </c>
      <c r="H34" s="98"/>
      <c r="I34" s="98"/>
      <c r="J34" s="98"/>
      <c r="K34" s="98"/>
      <c r="L34" s="98"/>
      <c r="M34" s="98"/>
      <c r="N34" s="98"/>
      <c r="O34" s="98"/>
      <c r="P34" s="98">
        <f t="shared" si="1"/>
        <v>0</v>
      </c>
      <c r="Q34" s="98"/>
      <c r="R34" s="98"/>
      <c r="S34" s="100"/>
      <c r="T34" s="101"/>
      <c r="U34" s="187"/>
      <c r="V34" s="188"/>
      <c r="W34" s="188"/>
      <c r="X34" s="188"/>
      <c r="Y34" s="188"/>
      <c r="Z34" s="188"/>
      <c r="AA34" s="188"/>
      <c r="AB34" s="188"/>
      <c r="AC34" s="102"/>
      <c r="AD34" s="103"/>
      <c r="AE34" s="103"/>
      <c r="AF34" s="103"/>
      <c r="BC34" s="181" t="str">
        <f>参加料計算!K36</f>
        <v>小学5年男子 3㎞CLのみ</v>
      </c>
    </row>
    <row r="35" spans="1:55" ht="17.25" customHeight="1">
      <c r="A35" s="29">
        <v>22</v>
      </c>
      <c r="B35" s="184"/>
      <c r="C35" s="98"/>
      <c r="D35" s="98"/>
      <c r="E35" s="99"/>
      <c r="F35" s="98"/>
      <c r="G35" s="98">
        <f t="shared" si="0"/>
        <v>0</v>
      </c>
      <c r="H35" s="98"/>
      <c r="I35" s="98"/>
      <c r="J35" s="98"/>
      <c r="K35" s="98"/>
      <c r="L35" s="98"/>
      <c r="M35" s="98"/>
      <c r="N35" s="98"/>
      <c r="O35" s="98"/>
      <c r="P35" s="98">
        <f t="shared" si="1"/>
        <v>0</v>
      </c>
      <c r="Q35" s="98"/>
      <c r="R35" s="98"/>
      <c r="S35" s="100"/>
      <c r="T35" s="101"/>
      <c r="U35" s="187"/>
      <c r="V35" s="188"/>
      <c r="W35" s="188"/>
      <c r="X35" s="188"/>
      <c r="Y35" s="188"/>
      <c r="Z35" s="188"/>
      <c r="AA35" s="188"/>
      <c r="AB35" s="188"/>
      <c r="AC35" s="102"/>
      <c r="AD35" s="103"/>
      <c r="AE35" s="103"/>
      <c r="AF35" s="103"/>
      <c r="BC35" s="181" t="str">
        <f>参加料計算!K37</f>
        <v>小学5年男子 3㎞FRのみ</v>
      </c>
    </row>
    <row r="36" spans="1:55" ht="17.25" customHeight="1">
      <c r="A36" s="29">
        <v>23</v>
      </c>
      <c r="B36" s="184"/>
      <c r="C36" s="98"/>
      <c r="D36" s="98"/>
      <c r="E36" s="99"/>
      <c r="F36" s="98"/>
      <c r="G36" s="98">
        <f t="shared" si="0"/>
        <v>0</v>
      </c>
      <c r="H36" s="98"/>
      <c r="I36" s="98"/>
      <c r="J36" s="98"/>
      <c r="K36" s="98"/>
      <c r="L36" s="98"/>
      <c r="M36" s="98"/>
      <c r="N36" s="98"/>
      <c r="O36" s="98"/>
      <c r="P36" s="98">
        <f t="shared" si="1"/>
        <v>0</v>
      </c>
      <c r="Q36" s="98"/>
      <c r="R36" s="98"/>
      <c r="S36" s="100"/>
      <c r="T36" s="101"/>
      <c r="U36" s="187"/>
      <c r="V36" s="188"/>
      <c r="W36" s="188"/>
      <c r="X36" s="188"/>
      <c r="Y36" s="188"/>
      <c r="Z36" s="188"/>
      <c r="AA36" s="188"/>
      <c r="AB36" s="188"/>
      <c r="AC36" s="102"/>
      <c r="AD36" s="103"/>
      <c r="AE36" s="103"/>
      <c r="AF36" s="103"/>
      <c r="BC36" s="181" t="str">
        <f>参加料計算!K38</f>
        <v>小学4年男子 2㎞CL･FR</v>
      </c>
    </row>
    <row r="37" spans="1:55" ht="17.25" customHeight="1">
      <c r="A37" s="29">
        <v>24</v>
      </c>
      <c r="B37" s="184"/>
      <c r="C37" s="98"/>
      <c r="D37" s="98"/>
      <c r="E37" s="99"/>
      <c r="F37" s="98"/>
      <c r="G37" s="98">
        <f t="shared" si="0"/>
        <v>0</v>
      </c>
      <c r="H37" s="98"/>
      <c r="I37" s="98"/>
      <c r="J37" s="98"/>
      <c r="K37" s="98"/>
      <c r="L37" s="98"/>
      <c r="M37" s="98"/>
      <c r="N37" s="98"/>
      <c r="O37" s="98"/>
      <c r="P37" s="98">
        <f t="shared" si="1"/>
        <v>0</v>
      </c>
      <c r="Q37" s="98"/>
      <c r="R37" s="98"/>
      <c r="S37" s="100"/>
      <c r="T37" s="101"/>
      <c r="U37" s="187"/>
      <c r="V37" s="188"/>
      <c r="W37" s="188"/>
      <c r="X37" s="188"/>
      <c r="Y37" s="188"/>
      <c r="Z37" s="188"/>
      <c r="AA37" s="188"/>
      <c r="AB37" s="188"/>
      <c r="AC37" s="102"/>
      <c r="AD37" s="103"/>
      <c r="AE37" s="103"/>
      <c r="AF37" s="103"/>
      <c r="BC37" s="181" t="str">
        <f>参加料計算!K39</f>
        <v>小学4年男子 2㎞CLのみ</v>
      </c>
    </row>
    <row r="38" spans="1:55" ht="17.25" customHeight="1">
      <c r="A38" s="29">
        <v>25</v>
      </c>
      <c r="B38" s="184"/>
      <c r="C38" s="98"/>
      <c r="D38" s="98"/>
      <c r="E38" s="99"/>
      <c r="F38" s="98"/>
      <c r="G38" s="98">
        <f t="shared" si="0"/>
        <v>0</v>
      </c>
      <c r="H38" s="98"/>
      <c r="I38" s="98"/>
      <c r="J38" s="98"/>
      <c r="K38" s="98"/>
      <c r="L38" s="98"/>
      <c r="M38" s="98"/>
      <c r="N38" s="98"/>
      <c r="O38" s="98"/>
      <c r="P38" s="98">
        <f t="shared" si="1"/>
        <v>0</v>
      </c>
      <c r="Q38" s="98"/>
      <c r="R38" s="98"/>
      <c r="S38" s="100"/>
      <c r="T38" s="101"/>
      <c r="U38" s="187"/>
      <c r="V38" s="188"/>
      <c r="W38" s="188"/>
      <c r="X38" s="188"/>
      <c r="Y38" s="188"/>
      <c r="Z38" s="188"/>
      <c r="AA38" s="188"/>
      <c r="AB38" s="188"/>
      <c r="AC38" s="102"/>
      <c r="AD38" s="103"/>
      <c r="AE38" s="103"/>
      <c r="AF38" s="103"/>
      <c r="BC38" s="181" t="str">
        <f>参加料計算!K40</f>
        <v>小学4年男子 2㎞FRのみ</v>
      </c>
    </row>
    <row r="39" spans="1:55" ht="17.25" customHeight="1">
      <c r="A39" s="29">
        <v>26</v>
      </c>
      <c r="B39" s="184"/>
      <c r="C39" s="98"/>
      <c r="D39" s="98"/>
      <c r="E39" s="99"/>
      <c r="F39" s="98"/>
      <c r="G39" s="98">
        <f t="shared" si="0"/>
        <v>0</v>
      </c>
      <c r="H39" s="98"/>
      <c r="I39" s="98"/>
      <c r="J39" s="98"/>
      <c r="K39" s="98"/>
      <c r="L39" s="98"/>
      <c r="M39" s="98"/>
      <c r="N39" s="98"/>
      <c r="O39" s="98"/>
      <c r="P39" s="98">
        <f t="shared" si="1"/>
        <v>0</v>
      </c>
      <c r="Q39" s="98"/>
      <c r="R39" s="98"/>
      <c r="S39" s="100"/>
      <c r="T39" s="101"/>
      <c r="U39" s="187"/>
      <c r="V39" s="188"/>
      <c r="W39" s="188"/>
      <c r="X39" s="188"/>
      <c r="Y39" s="188"/>
      <c r="Z39" s="188"/>
      <c r="AA39" s="188"/>
      <c r="AB39" s="188"/>
      <c r="AC39" s="102"/>
      <c r="AD39" s="103"/>
      <c r="AE39" s="103"/>
      <c r="AF39" s="103"/>
      <c r="BC39" s="181" t="str">
        <f>参加料計算!K41</f>
        <v>小学3年以下男子 2㎞CL･FR</v>
      </c>
    </row>
    <row r="40" spans="1:55" ht="17.25" customHeight="1">
      <c r="A40" s="29">
        <v>27</v>
      </c>
      <c r="B40" s="184"/>
      <c r="C40" s="98"/>
      <c r="D40" s="98"/>
      <c r="E40" s="99"/>
      <c r="F40" s="98"/>
      <c r="G40" s="98">
        <f t="shared" si="0"/>
        <v>0</v>
      </c>
      <c r="H40" s="98"/>
      <c r="I40" s="98"/>
      <c r="J40" s="98"/>
      <c r="K40" s="98"/>
      <c r="L40" s="98"/>
      <c r="M40" s="98"/>
      <c r="N40" s="98"/>
      <c r="O40" s="98"/>
      <c r="P40" s="98">
        <f t="shared" si="1"/>
        <v>0</v>
      </c>
      <c r="Q40" s="98"/>
      <c r="R40" s="98"/>
      <c r="S40" s="100"/>
      <c r="T40" s="101"/>
      <c r="U40" s="187"/>
      <c r="V40" s="188"/>
      <c r="W40" s="188"/>
      <c r="X40" s="188"/>
      <c r="Y40" s="188"/>
      <c r="Z40" s="188"/>
      <c r="AA40" s="188"/>
      <c r="AB40" s="188"/>
      <c r="AC40" s="102"/>
      <c r="AD40" s="103"/>
      <c r="AE40" s="103"/>
      <c r="AF40" s="103"/>
      <c r="BC40" s="181" t="str">
        <f>参加料計算!K42</f>
        <v>小学3年以下男子 2㎞CLのみ</v>
      </c>
    </row>
    <row r="41" spans="1:55" ht="17.25" customHeight="1">
      <c r="A41" s="29">
        <v>28</v>
      </c>
      <c r="B41" s="184"/>
      <c r="C41" s="98"/>
      <c r="D41" s="98"/>
      <c r="E41" s="99"/>
      <c r="F41" s="98"/>
      <c r="G41" s="98">
        <f t="shared" si="0"/>
        <v>0</v>
      </c>
      <c r="H41" s="98"/>
      <c r="I41" s="98"/>
      <c r="J41" s="98"/>
      <c r="K41" s="98"/>
      <c r="L41" s="98"/>
      <c r="M41" s="98"/>
      <c r="N41" s="98"/>
      <c r="O41" s="98"/>
      <c r="P41" s="98">
        <f t="shared" si="1"/>
        <v>0</v>
      </c>
      <c r="Q41" s="98"/>
      <c r="R41" s="98"/>
      <c r="S41" s="100"/>
      <c r="T41" s="101"/>
      <c r="U41" s="187"/>
      <c r="V41" s="188"/>
      <c r="W41" s="188"/>
      <c r="X41" s="188"/>
      <c r="Y41" s="188"/>
      <c r="Z41" s="188"/>
      <c r="AA41" s="188"/>
      <c r="AB41" s="188"/>
      <c r="AC41" s="102"/>
      <c r="AD41" s="103"/>
      <c r="AE41" s="103"/>
      <c r="AF41" s="103"/>
      <c r="BC41" s="181" t="str">
        <f>参加料計算!K43</f>
        <v>小学3年以下男子 2㎞FRのみ</v>
      </c>
    </row>
    <row r="42" spans="1:55" ht="17.25" customHeight="1">
      <c r="A42" s="29">
        <v>29</v>
      </c>
      <c r="B42" s="184"/>
      <c r="C42" s="98"/>
      <c r="D42" s="98"/>
      <c r="E42" s="99"/>
      <c r="F42" s="98"/>
      <c r="G42" s="98">
        <f t="shared" si="0"/>
        <v>0</v>
      </c>
      <c r="H42" s="98"/>
      <c r="I42" s="98"/>
      <c r="J42" s="98"/>
      <c r="K42" s="98"/>
      <c r="L42" s="98"/>
      <c r="M42" s="98"/>
      <c r="N42" s="98"/>
      <c r="O42" s="98"/>
      <c r="P42" s="98">
        <f t="shared" si="1"/>
        <v>0</v>
      </c>
      <c r="Q42" s="98"/>
      <c r="R42" s="98"/>
      <c r="S42" s="100"/>
      <c r="T42" s="101"/>
      <c r="U42" s="187"/>
      <c r="V42" s="188"/>
      <c r="W42" s="188"/>
      <c r="X42" s="188"/>
      <c r="Y42" s="188"/>
      <c r="Z42" s="188"/>
      <c r="AA42" s="188"/>
      <c r="AB42" s="188"/>
      <c r="AC42" s="102"/>
      <c r="AD42" s="103"/>
      <c r="AE42" s="103"/>
      <c r="AF42" s="103"/>
      <c r="BC42" s="181" t="str">
        <f>参加料計算!K44</f>
        <v>小学6年女子 3㎞CL･FR</v>
      </c>
    </row>
    <row r="43" spans="1:55" ht="17.25" customHeight="1">
      <c r="A43" s="29">
        <v>30</v>
      </c>
      <c r="B43" s="184"/>
      <c r="C43" s="98"/>
      <c r="D43" s="98"/>
      <c r="E43" s="99"/>
      <c r="F43" s="98"/>
      <c r="G43" s="98">
        <f t="shared" si="0"/>
        <v>0</v>
      </c>
      <c r="H43" s="98"/>
      <c r="I43" s="98"/>
      <c r="J43" s="98"/>
      <c r="K43" s="98"/>
      <c r="L43" s="98"/>
      <c r="M43" s="98"/>
      <c r="N43" s="98"/>
      <c r="O43" s="98"/>
      <c r="P43" s="98">
        <f t="shared" si="1"/>
        <v>0</v>
      </c>
      <c r="Q43" s="98"/>
      <c r="R43" s="98"/>
      <c r="S43" s="100"/>
      <c r="T43" s="101"/>
      <c r="U43" s="187"/>
      <c r="V43" s="188"/>
      <c r="W43" s="188"/>
      <c r="X43" s="188"/>
      <c r="Y43" s="188"/>
      <c r="Z43" s="188"/>
      <c r="AA43" s="188"/>
      <c r="AB43" s="188"/>
      <c r="AC43" s="102"/>
      <c r="AD43" s="103"/>
      <c r="AE43" s="103"/>
      <c r="AF43" s="103"/>
      <c r="BC43" s="181" t="str">
        <f>参加料計算!K45</f>
        <v>小学6年女子 3㎞CLのみ</v>
      </c>
    </row>
    <row r="44" spans="1:55" ht="17.25" customHeight="1">
      <c r="A44" s="29">
        <v>31</v>
      </c>
      <c r="B44" s="184"/>
      <c r="C44" s="98"/>
      <c r="D44" s="98"/>
      <c r="E44" s="99"/>
      <c r="F44" s="98"/>
      <c r="G44" s="98">
        <f t="shared" si="0"/>
        <v>0</v>
      </c>
      <c r="H44" s="98"/>
      <c r="I44" s="98"/>
      <c r="J44" s="98"/>
      <c r="K44" s="98"/>
      <c r="L44" s="98"/>
      <c r="M44" s="98"/>
      <c r="N44" s="98"/>
      <c r="O44" s="98"/>
      <c r="P44" s="98">
        <f t="shared" si="1"/>
        <v>0</v>
      </c>
      <c r="Q44" s="98"/>
      <c r="R44" s="98"/>
      <c r="S44" s="100"/>
      <c r="T44" s="101"/>
      <c r="U44" s="187"/>
      <c r="V44" s="188"/>
      <c r="W44" s="188"/>
      <c r="X44" s="188"/>
      <c r="Y44" s="188"/>
      <c r="Z44" s="188"/>
      <c r="AA44" s="188"/>
      <c r="AB44" s="188"/>
      <c r="AC44" s="102"/>
      <c r="AD44" s="103"/>
      <c r="AE44" s="103"/>
      <c r="AF44" s="103"/>
      <c r="BC44" s="181" t="str">
        <f>参加料計算!K46</f>
        <v>小学6年女子 3㎞FRのみ</v>
      </c>
    </row>
    <row r="45" spans="1:55" ht="17.25" customHeight="1">
      <c r="A45" s="29">
        <v>32</v>
      </c>
      <c r="B45" s="184"/>
      <c r="C45" s="98"/>
      <c r="D45" s="98"/>
      <c r="E45" s="99"/>
      <c r="F45" s="98"/>
      <c r="G45" s="98">
        <f t="shared" si="0"/>
        <v>0</v>
      </c>
      <c r="H45" s="98"/>
      <c r="I45" s="98"/>
      <c r="J45" s="98"/>
      <c r="K45" s="98"/>
      <c r="L45" s="98"/>
      <c r="M45" s="98"/>
      <c r="N45" s="98"/>
      <c r="O45" s="98"/>
      <c r="P45" s="98">
        <f t="shared" si="1"/>
        <v>0</v>
      </c>
      <c r="Q45" s="98"/>
      <c r="R45" s="98"/>
      <c r="S45" s="100"/>
      <c r="T45" s="101"/>
      <c r="U45" s="187"/>
      <c r="V45" s="188"/>
      <c r="W45" s="188"/>
      <c r="X45" s="188"/>
      <c r="Y45" s="188"/>
      <c r="Z45" s="188"/>
      <c r="AA45" s="188"/>
      <c r="AB45" s="188"/>
      <c r="AC45" s="102"/>
      <c r="AD45" s="103"/>
      <c r="AE45" s="103"/>
      <c r="AF45" s="103"/>
      <c r="BC45" s="181" t="str">
        <f>参加料計算!K47</f>
        <v>小学5年女子 3㎞CL･FR</v>
      </c>
    </row>
    <row r="46" spans="1:55" ht="17.25" customHeight="1">
      <c r="A46" s="29">
        <v>33</v>
      </c>
      <c r="B46" s="184"/>
      <c r="C46" s="98"/>
      <c r="D46" s="98"/>
      <c r="E46" s="99"/>
      <c r="F46" s="98"/>
      <c r="G46" s="98">
        <f t="shared" si="0"/>
        <v>0</v>
      </c>
      <c r="H46" s="98"/>
      <c r="I46" s="98"/>
      <c r="J46" s="98"/>
      <c r="K46" s="98"/>
      <c r="L46" s="98"/>
      <c r="M46" s="98"/>
      <c r="N46" s="98"/>
      <c r="O46" s="98"/>
      <c r="P46" s="98">
        <f t="shared" si="1"/>
        <v>0</v>
      </c>
      <c r="Q46" s="98"/>
      <c r="R46" s="98"/>
      <c r="S46" s="100"/>
      <c r="T46" s="101"/>
      <c r="U46" s="187"/>
      <c r="V46" s="188"/>
      <c r="W46" s="188"/>
      <c r="X46" s="188"/>
      <c r="Y46" s="188"/>
      <c r="Z46" s="188"/>
      <c r="AA46" s="188"/>
      <c r="AB46" s="188"/>
      <c r="AC46" s="102"/>
      <c r="AD46" s="103"/>
      <c r="AE46" s="103"/>
      <c r="AF46" s="103"/>
      <c r="BC46" s="181" t="str">
        <f>参加料計算!K48</f>
        <v>小学5年女子 3㎞CLのみ</v>
      </c>
    </row>
    <row r="47" spans="1:55" ht="17.25" customHeight="1">
      <c r="A47" s="29">
        <v>34</v>
      </c>
      <c r="B47" s="184"/>
      <c r="C47" s="98"/>
      <c r="D47" s="98"/>
      <c r="E47" s="99"/>
      <c r="F47" s="98"/>
      <c r="G47" s="98">
        <f t="shared" si="0"/>
        <v>0</v>
      </c>
      <c r="H47" s="98"/>
      <c r="I47" s="98"/>
      <c r="J47" s="98"/>
      <c r="K47" s="98"/>
      <c r="L47" s="98"/>
      <c r="M47" s="98"/>
      <c r="N47" s="98"/>
      <c r="O47" s="98"/>
      <c r="P47" s="98">
        <f t="shared" si="1"/>
        <v>0</v>
      </c>
      <c r="Q47" s="98"/>
      <c r="R47" s="98"/>
      <c r="S47" s="100"/>
      <c r="T47" s="101"/>
      <c r="U47" s="187"/>
      <c r="V47" s="188"/>
      <c r="W47" s="188"/>
      <c r="X47" s="188"/>
      <c r="Y47" s="188"/>
      <c r="Z47" s="188"/>
      <c r="AA47" s="188"/>
      <c r="AB47" s="188"/>
      <c r="AC47" s="102"/>
      <c r="AD47" s="103"/>
      <c r="AE47" s="103"/>
      <c r="AF47" s="103"/>
      <c r="BC47" s="181" t="str">
        <f>参加料計算!K49</f>
        <v>小学5年女子 3㎞FRのみ</v>
      </c>
    </row>
    <row r="48" spans="1:55" ht="17.25" customHeight="1">
      <c r="A48" s="29">
        <v>35</v>
      </c>
      <c r="B48" s="184"/>
      <c r="C48" s="98"/>
      <c r="D48" s="98"/>
      <c r="E48" s="99"/>
      <c r="F48" s="98"/>
      <c r="G48" s="98">
        <f t="shared" si="0"/>
        <v>0</v>
      </c>
      <c r="H48" s="98"/>
      <c r="I48" s="98"/>
      <c r="J48" s="98"/>
      <c r="K48" s="98"/>
      <c r="L48" s="98"/>
      <c r="M48" s="98"/>
      <c r="N48" s="98"/>
      <c r="O48" s="98"/>
      <c r="P48" s="98">
        <f t="shared" si="1"/>
        <v>0</v>
      </c>
      <c r="Q48" s="98"/>
      <c r="R48" s="98"/>
      <c r="S48" s="100"/>
      <c r="T48" s="101"/>
      <c r="U48" s="187"/>
      <c r="V48" s="188"/>
      <c r="W48" s="188"/>
      <c r="X48" s="188"/>
      <c r="Y48" s="188"/>
      <c r="Z48" s="188"/>
      <c r="AA48" s="188"/>
      <c r="AB48" s="188"/>
      <c r="AC48" s="102"/>
      <c r="AD48" s="103"/>
      <c r="AE48" s="103"/>
      <c r="AF48" s="103"/>
      <c r="BC48" s="181" t="str">
        <f>参加料計算!K50</f>
        <v>小学4年女子 2㎞CL･FR</v>
      </c>
    </row>
    <row r="49" spans="1:55" ht="17.25" customHeight="1">
      <c r="A49" s="29">
        <v>36</v>
      </c>
      <c r="B49" s="184"/>
      <c r="C49" s="98"/>
      <c r="D49" s="98"/>
      <c r="E49" s="99"/>
      <c r="F49" s="98"/>
      <c r="G49" s="98">
        <f t="shared" si="0"/>
        <v>0</v>
      </c>
      <c r="H49" s="98"/>
      <c r="I49" s="98"/>
      <c r="J49" s="98"/>
      <c r="K49" s="98"/>
      <c r="L49" s="98"/>
      <c r="M49" s="98"/>
      <c r="N49" s="98"/>
      <c r="O49" s="98"/>
      <c r="P49" s="98">
        <f t="shared" si="1"/>
        <v>0</v>
      </c>
      <c r="Q49" s="98"/>
      <c r="R49" s="98"/>
      <c r="S49" s="100"/>
      <c r="T49" s="101"/>
      <c r="U49" s="187"/>
      <c r="V49" s="188"/>
      <c r="W49" s="188"/>
      <c r="X49" s="188"/>
      <c r="Y49" s="188"/>
      <c r="Z49" s="188"/>
      <c r="AA49" s="188"/>
      <c r="AB49" s="188"/>
      <c r="AC49" s="102"/>
      <c r="AD49" s="103"/>
      <c r="AE49" s="103"/>
      <c r="AF49" s="103"/>
      <c r="BC49" s="181" t="str">
        <f>参加料計算!K51</f>
        <v>小学4年女子 2㎞CLのみ</v>
      </c>
    </row>
    <row r="50" spans="1:55" ht="17.25" customHeight="1">
      <c r="A50" s="29">
        <v>37</v>
      </c>
      <c r="B50" s="184"/>
      <c r="C50" s="98"/>
      <c r="D50" s="98"/>
      <c r="E50" s="99"/>
      <c r="F50" s="98"/>
      <c r="G50" s="98">
        <f t="shared" si="0"/>
        <v>0</v>
      </c>
      <c r="H50" s="98"/>
      <c r="I50" s="98"/>
      <c r="J50" s="98"/>
      <c r="K50" s="98"/>
      <c r="L50" s="98"/>
      <c r="M50" s="98"/>
      <c r="N50" s="98"/>
      <c r="O50" s="98"/>
      <c r="P50" s="98">
        <f t="shared" si="1"/>
        <v>0</v>
      </c>
      <c r="Q50" s="98"/>
      <c r="R50" s="98"/>
      <c r="S50" s="100"/>
      <c r="T50" s="101"/>
      <c r="U50" s="187"/>
      <c r="V50" s="188"/>
      <c r="W50" s="188"/>
      <c r="X50" s="188"/>
      <c r="Y50" s="188"/>
      <c r="Z50" s="188"/>
      <c r="AA50" s="188"/>
      <c r="AB50" s="188"/>
      <c r="AC50" s="102"/>
      <c r="AD50" s="103"/>
      <c r="AE50" s="103"/>
      <c r="AF50" s="103"/>
      <c r="BC50" s="181" t="str">
        <f>参加料計算!K52</f>
        <v>小学4年女子 2㎞FRのみ</v>
      </c>
    </row>
    <row r="51" spans="1:55" ht="17.25" customHeight="1">
      <c r="A51" s="29">
        <v>38</v>
      </c>
      <c r="B51" s="184"/>
      <c r="C51" s="98"/>
      <c r="D51" s="98"/>
      <c r="E51" s="99"/>
      <c r="F51" s="98"/>
      <c r="G51" s="98">
        <f t="shared" si="0"/>
        <v>0</v>
      </c>
      <c r="H51" s="98"/>
      <c r="I51" s="98"/>
      <c r="J51" s="98"/>
      <c r="K51" s="98"/>
      <c r="L51" s="98"/>
      <c r="M51" s="98"/>
      <c r="N51" s="98"/>
      <c r="O51" s="98"/>
      <c r="P51" s="98">
        <f t="shared" si="1"/>
        <v>0</v>
      </c>
      <c r="Q51" s="98"/>
      <c r="R51" s="98"/>
      <c r="S51" s="100"/>
      <c r="T51" s="101"/>
      <c r="U51" s="187"/>
      <c r="V51" s="188"/>
      <c r="W51" s="188"/>
      <c r="X51" s="188"/>
      <c r="Y51" s="188"/>
      <c r="Z51" s="188"/>
      <c r="AA51" s="188"/>
      <c r="AB51" s="188"/>
      <c r="AC51" s="102"/>
      <c r="AD51" s="103"/>
      <c r="AE51" s="103"/>
      <c r="AF51" s="103"/>
      <c r="BC51" s="181" t="str">
        <f>参加料計算!K53</f>
        <v>小学3年以下女子 2㎞CL･FR</v>
      </c>
    </row>
    <row r="52" spans="1:55" ht="17.25" customHeight="1">
      <c r="A52" s="29">
        <v>39</v>
      </c>
      <c r="B52" s="184"/>
      <c r="C52" s="98"/>
      <c r="D52" s="98"/>
      <c r="E52" s="99"/>
      <c r="F52" s="98"/>
      <c r="G52" s="98">
        <f t="shared" si="0"/>
        <v>0</v>
      </c>
      <c r="H52" s="98"/>
      <c r="I52" s="98"/>
      <c r="J52" s="98"/>
      <c r="K52" s="98"/>
      <c r="L52" s="98"/>
      <c r="M52" s="98"/>
      <c r="N52" s="98"/>
      <c r="O52" s="98"/>
      <c r="P52" s="98">
        <f t="shared" si="1"/>
        <v>0</v>
      </c>
      <c r="Q52" s="98"/>
      <c r="R52" s="98"/>
      <c r="S52" s="100"/>
      <c r="T52" s="101"/>
      <c r="U52" s="187"/>
      <c r="V52" s="188"/>
      <c r="W52" s="188"/>
      <c r="X52" s="188"/>
      <c r="Y52" s="188"/>
      <c r="Z52" s="188"/>
      <c r="AA52" s="188"/>
      <c r="AB52" s="188"/>
      <c r="AC52" s="102"/>
      <c r="AD52" s="103"/>
      <c r="AE52" s="103"/>
      <c r="AF52" s="103"/>
      <c r="BC52" s="181" t="str">
        <f>参加料計算!K54</f>
        <v>小学3年以下女子 2㎞CLのみ</v>
      </c>
    </row>
    <row r="53" spans="1:55" ht="17.25" customHeight="1">
      <c r="A53" s="29">
        <v>40</v>
      </c>
      <c r="B53" s="184"/>
      <c r="C53" s="98"/>
      <c r="D53" s="98"/>
      <c r="E53" s="99"/>
      <c r="F53" s="98"/>
      <c r="G53" s="98">
        <f t="shared" si="0"/>
        <v>0</v>
      </c>
      <c r="H53" s="98"/>
      <c r="I53" s="98"/>
      <c r="J53" s="98"/>
      <c r="K53" s="98"/>
      <c r="L53" s="98"/>
      <c r="M53" s="98"/>
      <c r="N53" s="98"/>
      <c r="O53" s="98"/>
      <c r="P53" s="98">
        <f t="shared" si="1"/>
        <v>0</v>
      </c>
      <c r="Q53" s="98"/>
      <c r="R53" s="98"/>
      <c r="S53" s="100"/>
      <c r="T53" s="101"/>
      <c r="U53" s="187"/>
      <c r="V53" s="188"/>
      <c r="W53" s="188"/>
      <c r="X53" s="188"/>
      <c r="Y53" s="188"/>
      <c r="Z53" s="188"/>
      <c r="AA53" s="188"/>
      <c r="AB53" s="188"/>
      <c r="AC53" s="102"/>
      <c r="AD53" s="103"/>
      <c r="AE53" s="103"/>
      <c r="AF53" s="103"/>
      <c r="BC53" s="182" t="str">
        <f>参加料計算!K55</f>
        <v>小学3年以下女子 2㎞FRのみ</v>
      </c>
    </row>
    <row r="54" spans="1:55" ht="17.25" customHeight="1">
      <c r="A54" s="29">
        <v>41</v>
      </c>
      <c r="B54" s="184"/>
      <c r="C54" s="98"/>
      <c r="D54" s="98"/>
      <c r="E54" s="99"/>
      <c r="F54" s="98"/>
      <c r="G54" s="98">
        <f t="shared" si="0"/>
        <v>0</v>
      </c>
      <c r="H54" s="98"/>
      <c r="I54" s="98"/>
      <c r="J54" s="98"/>
      <c r="K54" s="98"/>
      <c r="L54" s="98"/>
      <c r="M54" s="98"/>
      <c r="N54" s="98"/>
      <c r="O54" s="98"/>
      <c r="P54" s="98">
        <f t="shared" si="1"/>
        <v>0</v>
      </c>
      <c r="Q54" s="98"/>
      <c r="R54" s="98"/>
      <c r="S54" s="100"/>
      <c r="T54" s="101"/>
      <c r="U54" s="187"/>
      <c r="V54" s="188"/>
      <c r="W54" s="188"/>
      <c r="X54" s="188"/>
      <c r="Y54" s="188"/>
      <c r="Z54" s="188"/>
      <c r="AA54" s="188"/>
      <c r="AB54" s="188"/>
      <c r="AC54" s="102"/>
      <c r="AD54" s="103"/>
      <c r="AE54" s="103"/>
      <c r="AF54" s="103"/>
    </row>
    <row r="55" spans="1:55" ht="17.25" customHeight="1">
      <c r="A55" s="29">
        <v>42</v>
      </c>
      <c r="B55" s="184"/>
      <c r="C55" s="98"/>
      <c r="D55" s="98"/>
      <c r="E55" s="99"/>
      <c r="F55" s="98"/>
      <c r="G55" s="98">
        <f t="shared" si="0"/>
        <v>0</v>
      </c>
      <c r="H55" s="98"/>
      <c r="I55" s="98"/>
      <c r="J55" s="98"/>
      <c r="K55" s="98"/>
      <c r="L55" s="98"/>
      <c r="M55" s="98"/>
      <c r="N55" s="98"/>
      <c r="O55" s="98"/>
      <c r="P55" s="98">
        <f t="shared" si="1"/>
        <v>0</v>
      </c>
      <c r="Q55" s="98"/>
      <c r="R55" s="98"/>
      <c r="S55" s="100"/>
      <c r="T55" s="101"/>
      <c r="U55" s="187"/>
      <c r="V55" s="188"/>
      <c r="W55" s="188"/>
      <c r="X55" s="188"/>
      <c r="Y55" s="188"/>
      <c r="Z55" s="188"/>
      <c r="AA55" s="188"/>
      <c r="AB55" s="188"/>
      <c r="AC55" s="102"/>
      <c r="AD55" s="103"/>
      <c r="AE55" s="103"/>
      <c r="AF55" s="103"/>
    </row>
    <row r="56" spans="1:55" ht="17.25" customHeight="1">
      <c r="A56" s="29">
        <v>43</v>
      </c>
      <c r="B56" s="184"/>
      <c r="C56" s="98"/>
      <c r="D56" s="98"/>
      <c r="E56" s="99"/>
      <c r="F56" s="98"/>
      <c r="G56" s="98">
        <f t="shared" si="0"/>
        <v>0</v>
      </c>
      <c r="H56" s="98"/>
      <c r="I56" s="98"/>
      <c r="J56" s="98"/>
      <c r="K56" s="98"/>
      <c r="L56" s="98"/>
      <c r="M56" s="98"/>
      <c r="N56" s="98"/>
      <c r="O56" s="98"/>
      <c r="P56" s="98">
        <f t="shared" si="1"/>
        <v>0</v>
      </c>
      <c r="Q56" s="98"/>
      <c r="R56" s="98"/>
      <c r="S56" s="100"/>
      <c r="T56" s="101"/>
      <c r="U56" s="187"/>
      <c r="V56" s="188"/>
      <c r="W56" s="188"/>
      <c r="X56" s="188"/>
      <c r="Y56" s="188"/>
      <c r="Z56" s="188"/>
      <c r="AA56" s="188"/>
      <c r="AB56" s="188"/>
      <c r="AC56" s="102"/>
      <c r="AD56" s="103"/>
      <c r="AE56" s="103"/>
      <c r="AF56" s="103"/>
    </row>
    <row r="57" spans="1:55" ht="17.25" customHeight="1">
      <c r="A57" s="29">
        <v>44</v>
      </c>
      <c r="B57" s="184"/>
      <c r="C57" s="98"/>
      <c r="D57" s="98"/>
      <c r="E57" s="99"/>
      <c r="F57" s="98"/>
      <c r="G57" s="98">
        <f t="shared" si="0"/>
        <v>0</v>
      </c>
      <c r="H57" s="98"/>
      <c r="I57" s="98"/>
      <c r="J57" s="98"/>
      <c r="K57" s="98"/>
      <c r="L57" s="98"/>
      <c r="M57" s="98"/>
      <c r="N57" s="98"/>
      <c r="O57" s="98"/>
      <c r="P57" s="98">
        <f t="shared" si="1"/>
        <v>0</v>
      </c>
      <c r="Q57" s="98"/>
      <c r="R57" s="98"/>
      <c r="S57" s="100"/>
      <c r="T57" s="101"/>
      <c r="U57" s="187"/>
      <c r="V57" s="188"/>
      <c r="W57" s="188"/>
      <c r="X57" s="188"/>
      <c r="Y57" s="188"/>
      <c r="Z57" s="188"/>
      <c r="AA57" s="188"/>
      <c r="AB57" s="188"/>
      <c r="AC57" s="102"/>
      <c r="AD57" s="103"/>
      <c r="AE57" s="103"/>
      <c r="AF57" s="103"/>
    </row>
    <row r="58" spans="1:55" ht="17.25" customHeight="1">
      <c r="A58" s="29">
        <v>45</v>
      </c>
      <c r="B58" s="184"/>
      <c r="C58" s="98"/>
      <c r="D58" s="98"/>
      <c r="E58" s="99"/>
      <c r="F58" s="98"/>
      <c r="G58" s="98">
        <f t="shared" si="0"/>
        <v>0</v>
      </c>
      <c r="H58" s="98"/>
      <c r="I58" s="98"/>
      <c r="J58" s="98"/>
      <c r="K58" s="98"/>
      <c r="L58" s="98"/>
      <c r="M58" s="98"/>
      <c r="N58" s="98"/>
      <c r="O58" s="98"/>
      <c r="P58" s="98">
        <f t="shared" si="1"/>
        <v>0</v>
      </c>
      <c r="Q58" s="98"/>
      <c r="R58" s="98"/>
      <c r="S58" s="100"/>
      <c r="T58" s="101"/>
      <c r="U58" s="187"/>
      <c r="V58" s="188"/>
      <c r="W58" s="188"/>
      <c r="X58" s="188"/>
      <c r="Y58" s="188"/>
      <c r="Z58" s="188"/>
      <c r="AA58" s="188"/>
      <c r="AB58" s="188"/>
      <c r="AC58" s="102"/>
      <c r="AD58" s="103"/>
      <c r="AE58" s="103"/>
      <c r="AF58" s="103"/>
    </row>
    <row r="59" spans="1:55" ht="17.25" customHeight="1">
      <c r="A59" s="29">
        <v>46</v>
      </c>
      <c r="B59" s="184"/>
      <c r="C59" s="98"/>
      <c r="D59" s="98"/>
      <c r="E59" s="99"/>
      <c r="F59" s="98"/>
      <c r="G59" s="98">
        <f t="shared" si="0"/>
        <v>0</v>
      </c>
      <c r="H59" s="98"/>
      <c r="I59" s="98"/>
      <c r="J59" s="98"/>
      <c r="K59" s="98"/>
      <c r="L59" s="98"/>
      <c r="M59" s="98"/>
      <c r="N59" s="98"/>
      <c r="O59" s="98"/>
      <c r="P59" s="98">
        <f t="shared" si="1"/>
        <v>0</v>
      </c>
      <c r="Q59" s="98"/>
      <c r="R59" s="98"/>
      <c r="S59" s="100"/>
      <c r="T59" s="101"/>
      <c r="U59" s="187"/>
      <c r="V59" s="188"/>
      <c r="W59" s="188"/>
      <c r="X59" s="188"/>
      <c r="Y59" s="188"/>
      <c r="Z59" s="188"/>
      <c r="AA59" s="188"/>
      <c r="AB59" s="188"/>
      <c r="AC59" s="102"/>
      <c r="AD59" s="103"/>
      <c r="AE59" s="103"/>
      <c r="AF59" s="103"/>
    </row>
    <row r="60" spans="1:55" ht="17.25" customHeight="1">
      <c r="A60" s="29">
        <v>47</v>
      </c>
      <c r="B60" s="184"/>
      <c r="C60" s="98"/>
      <c r="D60" s="98"/>
      <c r="E60" s="99"/>
      <c r="F60" s="98"/>
      <c r="G60" s="98">
        <f t="shared" si="0"/>
        <v>0</v>
      </c>
      <c r="H60" s="98"/>
      <c r="I60" s="98"/>
      <c r="J60" s="98"/>
      <c r="K60" s="98"/>
      <c r="L60" s="98"/>
      <c r="M60" s="98"/>
      <c r="N60" s="98"/>
      <c r="O60" s="98"/>
      <c r="P60" s="98">
        <f t="shared" si="1"/>
        <v>0</v>
      </c>
      <c r="Q60" s="98"/>
      <c r="R60" s="98"/>
      <c r="S60" s="100"/>
      <c r="T60" s="101"/>
      <c r="U60" s="187"/>
      <c r="V60" s="188"/>
      <c r="W60" s="188"/>
      <c r="X60" s="188"/>
      <c r="Y60" s="188"/>
      <c r="Z60" s="188"/>
      <c r="AA60" s="188"/>
      <c r="AB60" s="188"/>
      <c r="AC60" s="102"/>
      <c r="AD60" s="103"/>
      <c r="AE60" s="103"/>
      <c r="AF60" s="103"/>
    </row>
    <row r="61" spans="1:55" ht="17.25" customHeight="1">
      <c r="A61" s="29">
        <v>48</v>
      </c>
      <c r="B61" s="184"/>
      <c r="C61" s="98"/>
      <c r="D61" s="98"/>
      <c r="E61" s="99"/>
      <c r="F61" s="98"/>
      <c r="G61" s="98">
        <f t="shared" si="0"/>
        <v>0</v>
      </c>
      <c r="H61" s="98"/>
      <c r="I61" s="98"/>
      <c r="J61" s="98"/>
      <c r="K61" s="98"/>
      <c r="L61" s="98"/>
      <c r="M61" s="98"/>
      <c r="N61" s="98"/>
      <c r="O61" s="98"/>
      <c r="P61" s="98">
        <f t="shared" si="1"/>
        <v>0</v>
      </c>
      <c r="Q61" s="98"/>
      <c r="R61" s="98"/>
      <c r="S61" s="100"/>
      <c r="T61" s="101"/>
      <c r="U61" s="187"/>
      <c r="V61" s="188"/>
      <c r="W61" s="188"/>
      <c r="X61" s="188"/>
      <c r="Y61" s="188"/>
      <c r="Z61" s="188"/>
      <c r="AA61" s="188"/>
      <c r="AB61" s="188"/>
      <c r="AC61" s="102"/>
      <c r="AD61" s="103"/>
      <c r="AE61" s="103"/>
      <c r="AF61" s="103"/>
    </row>
    <row r="62" spans="1:55" ht="17.25" customHeight="1">
      <c r="A62" s="29">
        <v>49</v>
      </c>
      <c r="B62" s="184"/>
      <c r="C62" s="98"/>
      <c r="D62" s="98"/>
      <c r="E62" s="99"/>
      <c r="F62" s="98"/>
      <c r="G62" s="98">
        <f t="shared" si="0"/>
        <v>0</v>
      </c>
      <c r="H62" s="98"/>
      <c r="I62" s="98"/>
      <c r="J62" s="98"/>
      <c r="K62" s="98"/>
      <c r="L62" s="98"/>
      <c r="M62" s="98"/>
      <c r="N62" s="98"/>
      <c r="O62" s="98"/>
      <c r="P62" s="98">
        <f t="shared" si="1"/>
        <v>0</v>
      </c>
      <c r="Q62" s="98"/>
      <c r="R62" s="98"/>
      <c r="S62" s="100"/>
      <c r="T62" s="101"/>
      <c r="U62" s="187"/>
      <c r="V62" s="188"/>
      <c r="W62" s="188"/>
      <c r="X62" s="188"/>
      <c r="Y62" s="188"/>
      <c r="Z62" s="188"/>
      <c r="AA62" s="188"/>
      <c r="AB62" s="188"/>
      <c r="AC62" s="102"/>
      <c r="AD62" s="103"/>
      <c r="AE62" s="103"/>
      <c r="AF62" s="103"/>
    </row>
    <row r="63" spans="1:55" ht="17.25" customHeight="1">
      <c r="A63" s="29">
        <v>50</v>
      </c>
      <c r="B63" s="184"/>
      <c r="C63" s="98"/>
      <c r="D63" s="98"/>
      <c r="E63" s="99"/>
      <c r="F63" s="98"/>
      <c r="G63" s="98">
        <f t="shared" si="0"/>
        <v>0</v>
      </c>
      <c r="H63" s="98"/>
      <c r="I63" s="98"/>
      <c r="J63" s="98"/>
      <c r="K63" s="98"/>
      <c r="L63" s="98"/>
      <c r="M63" s="98"/>
      <c r="N63" s="98"/>
      <c r="O63" s="98"/>
      <c r="P63" s="98">
        <f t="shared" si="1"/>
        <v>0</v>
      </c>
      <c r="Q63" s="98"/>
      <c r="R63" s="98"/>
      <c r="S63" s="100"/>
      <c r="T63" s="101"/>
      <c r="U63" s="187"/>
      <c r="V63" s="188"/>
      <c r="W63" s="188"/>
      <c r="X63" s="188"/>
      <c r="Y63" s="188"/>
      <c r="Z63" s="188"/>
      <c r="AA63" s="188"/>
      <c r="AB63" s="188"/>
      <c r="AC63" s="102"/>
      <c r="AD63" s="103"/>
      <c r="AE63" s="103"/>
      <c r="AF63" s="103"/>
    </row>
    <row r="64" spans="1:55" ht="17.25" customHeight="1">
      <c r="A64" s="29">
        <v>51</v>
      </c>
      <c r="B64" s="184"/>
      <c r="C64" s="98"/>
      <c r="D64" s="98"/>
      <c r="E64" s="99"/>
      <c r="F64" s="98"/>
      <c r="G64" s="98">
        <f t="shared" si="0"/>
        <v>0</v>
      </c>
      <c r="H64" s="98"/>
      <c r="I64" s="98"/>
      <c r="J64" s="98"/>
      <c r="K64" s="98"/>
      <c r="L64" s="98"/>
      <c r="M64" s="98"/>
      <c r="N64" s="98"/>
      <c r="O64" s="98"/>
      <c r="P64" s="98">
        <f t="shared" si="1"/>
        <v>0</v>
      </c>
      <c r="Q64" s="98"/>
      <c r="R64" s="98"/>
      <c r="S64" s="100"/>
      <c r="T64" s="101"/>
      <c r="U64" s="187"/>
      <c r="V64" s="188"/>
      <c r="W64" s="188"/>
      <c r="X64" s="188"/>
      <c r="Y64" s="188"/>
      <c r="Z64" s="188"/>
      <c r="AA64" s="188"/>
      <c r="AB64" s="188"/>
      <c r="AC64" s="102"/>
      <c r="AD64" s="103"/>
      <c r="AE64" s="103"/>
      <c r="AF64" s="103"/>
    </row>
    <row r="65" spans="1:32" ht="17.25" customHeight="1">
      <c r="A65" s="29">
        <v>52</v>
      </c>
      <c r="B65" s="184"/>
      <c r="C65" s="98"/>
      <c r="D65" s="98"/>
      <c r="E65" s="99"/>
      <c r="F65" s="98"/>
      <c r="G65" s="98">
        <f t="shared" si="0"/>
        <v>0</v>
      </c>
      <c r="H65" s="98"/>
      <c r="I65" s="98"/>
      <c r="J65" s="98"/>
      <c r="K65" s="98"/>
      <c r="L65" s="98"/>
      <c r="M65" s="98"/>
      <c r="N65" s="98"/>
      <c r="O65" s="98"/>
      <c r="P65" s="98">
        <f t="shared" si="1"/>
        <v>0</v>
      </c>
      <c r="Q65" s="98"/>
      <c r="R65" s="98"/>
      <c r="S65" s="100"/>
      <c r="T65" s="101"/>
      <c r="U65" s="187"/>
      <c r="V65" s="188"/>
      <c r="W65" s="188"/>
      <c r="X65" s="188"/>
      <c r="Y65" s="188"/>
      <c r="Z65" s="188"/>
      <c r="AA65" s="188"/>
      <c r="AB65" s="188"/>
      <c r="AC65" s="102"/>
      <c r="AD65" s="103"/>
      <c r="AE65" s="103"/>
      <c r="AF65" s="103"/>
    </row>
    <row r="66" spans="1:32" ht="17.25" customHeight="1">
      <c r="A66" s="29">
        <v>53</v>
      </c>
      <c r="B66" s="184"/>
      <c r="C66" s="98"/>
      <c r="D66" s="98"/>
      <c r="E66" s="99"/>
      <c r="F66" s="98"/>
      <c r="G66" s="98">
        <f t="shared" si="0"/>
        <v>0</v>
      </c>
      <c r="H66" s="98"/>
      <c r="I66" s="98"/>
      <c r="J66" s="98"/>
      <c r="K66" s="98"/>
      <c r="L66" s="98"/>
      <c r="M66" s="98"/>
      <c r="N66" s="98"/>
      <c r="O66" s="98"/>
      <c r="P66" s="98">
        <f t="shared" si="1"/>
        <v>0</v>
      </c>
      <c r="Q66" s="98"/>
      <c r="R66" s="98"/>
      <c r="S66" s="100"/>
      <c r="T66" s="101"/>
      <c r="U66" s="187"/>
      <c r="V66" s="188"/>
      <c r="W66" s="188"/>
      <c r="X66" s="188"/>
      <c r="Y66" s="188"/>
      <c r="Z66" s="188"/>
      <c r="AA66" s="188"/>
      <c r="AB66" s="188"/>
      <c r="AC66" s="102"/>
      <c r="AD66" s="103"/>
      <c r="AE66" s="103"/>
      <c r="AF66" s="103"/>
    </row>
    <row r="67" spans="1:32" ht="17.25" customHeight="1">
      <c r="A67" s="29">
        <v>54</v>
      </c>
      <c r="B67" s="184"/>
      <c r="C67" s="98"/>
      <c r="D67" s="98"/>
      <c r="E67" s="99"/>
      <c r="F67" s="98"/>
      <c r="G67" s="98">
        <f t="shared" si="0"/>
        <v>0</v>
      </c>
      <c r="H67" s="98"/>
      <c r="I67" s="98"/>
      <c r="J67" s="98"/>
      <c r="K67" s="98"/>
      <c r="L67" s="98"/>
      <c r="M67" s="98"/>
      <c r="N67" s="98"/>
      <c r="O67" s="98"/>
      <c r="P67" s="98">
        <f t="shared" si="1"/>
        <v>0</v>
      </c>
      <c r="Q67" s="98"/>
      <c r="R67" s="98"/>
      <c r="S67" s="100"/>
      <c r="T67" s="101"/>
      <c r="U67" s="187"/>
      <c r="V67" s="188"/>
      <c r="W67" s="188"/>
      <c r="X67" s="188"/>
      <c r="Y67" s="188"/>
      <c r="Z67" s="188"/>
      <c r="AA67" s="188"/>
      <c r="AB67" s="188"/>
      <c r="AC67" s="102"/>
      <c r="AD67" s="103"/>
      <c r="AE67" s="103"/>
      <c r="AF67" s="103"/>
    </row>
    <row r="68" spans="1:32" ht="17.25" customHeight="1">
      <c r="A68" s="29">
        <v>55</v>
      </c>
      <c r="B68" s="184"/>
      <c r="C68" s="98"/>
      <c r="D68" s="98"/>
      <c r="E68" s="99"/>
      <c r="F68" s="98"/>
      <c r="G68" s="98">
        <f t="shared" si="0"/>
        <v>0</v>
      </c>
      <c r="H68" s="98"/>
      <c r="I68" s="98"/>
      <c r="J68" s="98"/>
      <c r="K68" s="98"/>
      <c r="L68" s="98"/>
      <c r="M68" s="98"/>
      <c r="N68" s="98"/>
      <c r="O68" s="98"/>
      <c r="P68" s="98">
        <f t="shared" si="1"/>
        <v>0</v>
      </c>
      <c r="Q68" s="98"/>
      <c r="R68" s="98"/>
      <c r="S68" s="100"/>
      <c r="T68" s="101"/>
      <c r="U68" s="187"/>
      <c r="V68" s="188"/>
      <c r="W68" s="188"/>
      <c r="X68" s="188"/>
      <c r="Y68" s="188"/>
      <c r="Z68" s="188"/>
      <c r="AA68" s="188"/>
      <c r="AB68" s="188"/>
      <c r="AC68" s="102"/>
      <c r="AD68" s="103"/>
      <c r="AE68" s="103"/>
      <c r="AF68" s="103"/>
    </row>
    <row r="69" spans="1:32" ht="17.25" customHeight="1">
      <c r="A69" s="29">
        <v>56</v>
      </c>
      <c r="B69" s="184"/>
      <c r="C69" s="98"/>
      <c r="D69" s="98"/>
      <c r="E69" s="99"/>
      <c r="F69" s="98"/>
      <c r="G69" s="98">
        <f t="shared" si="0"/>
        <v>0</v>
      </c>
      <c r="H69" s="98"/>
      <c r="I69" s="98"/>
      <c r="J69" s="98"/>
      <c r="K69" s="98"/>
      <c r="L69" s="98"/>
      <c r="M69" s="98"/>
      <c r="N69" s="98"/>
      <c r="O69" s="98"/>
      <c r="P69" s="98">
        <f t="shared" si="1"/>
        <v>0</v>
      </c>
      <c r="Q69" s="98"/>
      <c r="R69" s="98"/>
      <c r="S69" s="100"/>
      <c r="T69" s="101"/>
      <c r="U69" s="187"/>
      <c r="V69" s="188"/>
      <c r="W69" s="188"/>
      <c r="X69" s="188"/>
      <c r="Y69" s="188"/>
      <c r="Z69" s="188"/>
      <c r="AA69" s="188"/>
      <c r="AB69" s="188"/>
      <c r="AC69" s="102"/>
      <c r="AD69" s="103"/>
      <c r="AE69" s="103"/>
      <c r="AF69" s="103"/>
    </row>
    <row r="70" spans="1:32" ht="17.25" customHeight="1">
      <c r="A70" s="29">
        <v>57</v>
      </c>
      <c r="B70" s="184"/>
      <c r="C70" s="98"/>
      <c r="D70" s="98"/>
      <c r="E70" s="99"/>
      <c r="F70" s="98"/>
      <c r="G70" s="98">
        <f t="shared" si="0"/>
        <v>0</v>
      </c>
      <c r="H70" s="98"/>
      <c r="I70" s="98"/>
      <c r="J70" s="98"/>
      <c r="K70" s="98"/>
      <c r="L70" s="98"/>
      <c r="M70" s="98"/>
      <c r="N70" s="98"/>
      <c r="O70" s="98"/>
      <c r="P70" s="98">
        <f t="shared" si="1"/>
        <v>0</v>
      </c>
      <c r="Q70" s="98"/>
      <c r="R70" s="98"/>
      <c r="S70" s="100"/>
      <c r="T70" s="101"/>
      <c r="U70" s="187"/>
      <c r="V70" s="188"/>
      <c r="W70" s="188"/>
      <c r="X70" s="188"/>
      <c r="Y70" s="188"/>
      <c r="Z70" s="188"/>
      <c r="AA70" s="188"/>
      <c r="AB70" s="188"/>
      <c r="AC70" s="102"/>
      <c r="AD70" s="103"/>
      <c r="AE70" s="103"/>
      <c r="AF70" s="103"/>
    </row>
    <row r="71" spans="1:32" ht="17.25" customHeight="1">
      <c r="A71" s="29">
        <v>58</v>
      </c>
      <c r="B71" s="184"/>
      <c r="C71" s="98"/>
      <c r="D71" s="98"/>
      <c r="E71" s="99"/>
      <c r="F71" s="98"/>
      <c r="G71" s="98">
        <f t="shared" si="0"/>
        <v>0</v>
      </c>
      <c r="H71" s="98"/>
      <c r="I71" s="98"/>
      <c r="J71" s="98"/>
      <c r="K71" s="98"/>
      <c r="L71" s="98"/>
      <c r="M71" s="98"/>
      <c r="N71" s="98"/>
      <c r="O71" s="98"/>
      <c r="P71" s="98">
        <f t="shared" si="1"/>
        <v>0</v>
      </c>
      <c r="Q71" s="98"/>
      <c r="R71" s="98"/>
      <c r="S71" s="100"/>
      <c r="T71" s="101"/>
      <c r="U71" s="187"/>
      <c r="V71" s="188"/>
      <c r="W71" s="188"/>
      <c r="X71" s="188"/>
      <c r="Y71" s="188"/>
      <c r="Z71" s="188"/>
      <c r="AA71" s="188"/>
      <c r="AB71" s="188"/>
      <c r="AC71" s="102"/>
      <c r="AD71" s="103"/>
      <c r="AE71" s="103"/>
      <c r="AF71" s="103"/>
    </row>
    <row r="72" spans="1:32" ht="17.25" customHeight="1">
      <c r="A72" s="29">
        <v>59</v>
      </c>
      <c r="B72" s="184"/>
      <c r="C72" s="98"/>
      <c r="D72" s="98"/>
      <c r="E72" s="99"/>
      <c r="F72" s="98"/>
      <c r="G72" s="98">
        <f t="shared" si="0"/>
        <v>0</v>
      </c>
      <c r="H72" s="98"/>
      <c r="I72" s="98"/>
      <c r="J72" s="98"/>
      <c r="K72" s="98"/>
      <c r="L72" s="98"/>
      <c r="M72" s="98"/>
      <c r="N72" s="98"/>
      <c r="O72" s="98"/>
      <c r="P72" s="98">
        <f t="shared" si="1"/>
        <v>0</v>
      </c>
      <c r="Q72" s="98"/>
      <c r="R72" s="98"/>
      <c r="S72" s="100"/>
      <c r="T72" s="101"/>
      <c r="U72" s="187"/>
      <c r="V72" s="188"/>
      <c r="W72" s="188"/>
      <c r="X72" s="188"/>
      <c r="Y72" s="188"/>
      <c r="Z72" s="188"/>
      <c r="AA72" s="188"/>
      <c r="AB72" s="188"/>
      <c r="AC72" s="102"/>
      <c r="AD72" s="103"/>
      <c r="AE72" s="103"/>
      <c r="AF72" s="103"/>
    </row>
    <row r="73" spans="1:32" ht="17.25" customHeight="1">
      <c r="A73" s="29">
        <v>60</v>
      </c>
      <c r="B73" s="184"/>
      <c r="C73" s="98"/>
      <c r="D73" s="98"/>
      <c r="E73" s="99"/>
      <c r="F73" s="98"/>
      <c r="G73" s="98">
        <f t="shared" si="0"/>
        <v>0</v>
      </c>
      <c r="H73" s="98"/>
      <c r="I73" s="98"/>
      <c r="J73" s="98"/>
      <c r="K73" s="98"/>
      <c r="L73" s="98"/>
      <c r="M73" s="98"/>
      <c r="N73" s="98"/>
      <c r="O73" s="98"/>
      <c r="P73" s="98">
        <f t="shared" si="1"/>
        <v>0</v>
      </c>
      <c r="Q73" s="98"/>
      <c r="R73" s="98"/>
      <c r="S73" s="100"/>
      <c r="T73" s="101"/>
      <c r="U73" s="187"/>
      <c r="V73" s="188"/>
      <c r="W73" s="188"/>
      <c r="X73" s="188"/>
      <c r="Y73" s="188"/>
      <c r="Z73" s="188"/>
      <c r="AA73" s="188"/>
      <c r="AB73" s="188"/>
      <c r="AC73" s="102"/>
      <c r="AD73" s="103"/>
      <c r="AE73" s="103"/>
      <c r="AF73" s="103"/>
    </row>
    <row r="74" spans="1:32" ht="17.25" customHeight="1">
      <c r="A74" s="29">
        <v>61</v>
      </c>
      <c r="B74" s="184"/>
      <c r="C74" s="98"/>
      <c r="D74" s="98"/>
      <c r="E74" s="99"/>
      <c r="F74" s="98"/>
      <c r="G74" s="98">
        <f t="shared" si="0"/>
        <v>0</v>
      </c>
      <c r="H74" s="98"/>
      <c r="I74" s="98"/>
      <c r="J74" s="98"/>
      <c r="K74" s="98"/>
      <c r="L74" s="98"/>
      <c r="M74" s="98"/>
      <c r="N74" s="98"/>
      <c r="O74" s="98"/>
      <c r="P74" s="98">
        <f t="shared" si="1"/>
        <v>0</v>
      </c>
      <c r="Q74" s="98"/>
      <c r="R74" s="98"/>
      <c r="S74" s="100"/>
      <c r="T74" s="101"/>
      <c r="U74" s="187"/>
      <c r="V74" s="188"/>
      <c r="W74" s="188"/>
      <c r="X74" s="188"/>
      <c r="Y74" s="188"/>
      <c r="Z74" s="188"/>
      <c r="AA74" s="188"/>
      <c r="AB74" s="188"/>
      <c r="AC74" s="102"/>
      <c r="AD74" s="103"/>
      <c r="AE74" s="103"/>
      <c r="AF74" s="103"/>
    </row>
    <row r="75" spans="1:32" ht="17.25" customHeight="1">
      <c r="A75" s="29">
        <v>62</v>
      </c>
      <c r="B75" s="184"/>
      <c r="C75" s="98"/>
      <c r="D75" s="98"/>
      <c r="E75" s="99"/>
      <c r="F75" s="98"/>
      <c r="G75" s="98">
        <f t="shared" si="0"/>
        <v>0</v>
      </c>
      <c r="H75" s="98"/>
      <c r="I75" s="98"/>
      <c r="J75" s="98"/>
      <c r="K75" s="98"/>
      <c r="L75" s="98"/>
      <c r="M75" s="98"/>
      <c r="N75" s="98"/>
      <c r="O75" s="98"/>
      <c r="P75" s="98">
        <f t="shared" si="1"/>
        <v>0</v>
      </c>
      <c r="Q75" s="98"/>
      <c r="R75" s="98"/>
      <c r="S75" s="100"/>
      <c r="T75" s="101"/>
      <c r="U75" s="187"/>
      <c r="V75" s="188"/>
      <c r="W75" s="188"/>
      <c r="X75" s="188"/>
      <c r="Y75" s="188"/>
      <c r="Z75" s="188"/>
      <c r="AA75" s="188"/>
      <c r="AB75" s="188"/>
      <c r="AC75" s="102"/>
      <c r="AD75" s="103"/>
      <c r="AE75" s="103"/>
      <c r="AF75" s="103"/>
    </row>
    <row r="76" spans="1:32" ht="17.25" customHeight="1">
      <c r="A76" s="29">
        <v>63</v>
      </c>
      <c r="B76" s="184"/>
      <c r="C76" s="98"/>
      <c r="D76" s="98"/>
      <c r="E76" s="99"/>
      <c r="F76" s="98"/>
      <c r="G76" s="98">
        <f t="shared" si="0"/>
        <v>0</v>
      </c>
      <c r="H76" s="98"/>
      <c r="I76" s="98"/>
      <c r="J76" s="98"/>
      <c r="K76" s="98"/>
      <c r="L76" s="98"/>
      <c r="M76" s="98"/>
      <c r="N76" s="98"/>
      <c r="O76" s="98"/>
      <c r="P76" s="98">
        <f t="shared" si="1"/>
        <v>0</v>
      </c>
      <c r="Q76" s="98"/>
      <c r="R76" s="98"/>
      <c r="S76" s="100"/>
      <c r="T76" s="101"/>
      <c r="U76" s="187"/>
      <c r="V76" s="188"/>
      <c r="W76" s="188"/>
      <c r="X76" s="188"/>
      <c r="Y76" s="188"/>
      <c r="Z76" s="188"/>
      <c r="AA76" s="188"/>
      <c r="AB76" s="188"/>
      <c r="AC76" s="102"/>
      <c r="AD76" s="103"/>
      <c r="AE76" s="103"/>
      <c r="AF76" s="103"/>
    </row>
    <row r="77" spans="1:32" ht="17.25" customHeight="1">
      <c r="A77" s="29">
        <v>64</v>
      </c>
      <c r="B77" s="184"/>
      <c r="C77" s="98"/>
      <c r="D77" s="98"/>
      <c r="E77" s="99"/>
      <c r="F77" s="98"/>
      <c r="G77" s="98">
        <f t="shared" si="0"/>
        <v>0</v>
      </c>
      <c r="H77" s="98"/>
      <c r="I77" s="98"/>
      <c r="J77" s="98"/>
      <c r="K77" s="98"/>
      <c r="L77" s="98"/>
      <c r="M77" s="98"/>
      <c r="N77" s="98"/>
      <c r="O77" s="98"/>
      <c r="P77" s="98">
        <f t="shared" si="1"/>
        <v>0</v>
      </c>
      <c r="Q77" s="98"/>
      <c r="R77" s="98"/>
      <c r="S77" s="100"/>
      <c r="T77" s="101"/>
      <c r="U77" s="187"/>
      <c r="V77" s="188"/>
      <c r="W77" s="188"/>
      <c r="X77" s="188"/>
      <c r="Y77" s="188"/>
      <c r="Z77" s="188"/>
      <c r="AA77" s="188"/>
      <c r="AB77" s="188"/>
      <c r="AC77" s="102"/>
      <c r="AD77" s="103"/>
      <c r="AE77" s="103"/>
      <c r="AF77" s="103"/>
    </row>
    <row r="78" spans="1:32" ht="17.25" customHeight="1">
      <c r="A78" s="29">
        <v>65</v>
      </c>
      <c r="B78" s="184"/>
      <c r="C78" s="98"/>
      <c r="D78" s="98"/>
      <c r="E78" s="99"/>
      <c r="F78" s="98"/>
      <c r="G78" s="98">
        <f t="shared" si="0"/>
        <v>0</v>
      </c>
      <c r="H78" s="98"/>
      <c r="I78" s="98"/>
      <c r="J78" s="98"/>
      <c r="K78" s="98"/>
      <c r="L78" s="98"/>
      <c r="M78" s="98"/>
      <c r="N78" s="98"/>
      <c r="O78" s="98"/>
      <c r="P78" s="98">
        <f t="shared" si="1"/>
        <v>0</v>
      </c>
      <c r="Q78" s="98"/>
      <c r="R78" s="98"/>
      <c r="S78" s="100"/>
      <c r="T78" s="101"/>
      <c r="U78" s="187"/>
      <c r="V78" s="188"/>
      <c r="W78" s="188"/>
      <c r="X78" s="188"/>
      <c r="Y78" s="188"/>
      <c r="Z78" s="188"/>
      <c r="AA78" s="188"/>
      <c r="AB78" s="188"/>
      <c r="AC78" s="102"/>
      <c r="AD78" s="103"/>
      <c r="AE78" s="103"/>
      <c r="AF78" s="103"/>
    </row>
    <row r="79" spans="1:32" ht="17.25" customHeight="1">
      <c r="A79" s="29">
        <v>66</v>
      </c>
      <c r="B79" s="184"/>
      <c r="C79" s="98"/>
      <c r="D79" s="98"/>
      <c r="E79" s="99"/>
      <c r="F79" s="98"/>
      <c r="G79" s="98">
        <f>$S$5</f>
        <v>0</v>
      </c>
      <c r="H79" s="98"/>
      <c r="I79" s="98"/>
      <c r="J79" s="98"/>
      <c r="K79" s="98"/>
      <c r="L79" s="98"/>
      <c r="M79" s="98"/>
      <c r="N79" s="98"/>
      <c r="O79" s="98"/>
      <c r="P79" s="98">
        <f>$E$4</f>
        <v>0</v>
      </c>
      <c r="Q79" s="98"/>
      <c r="R79" s="98"/>
      <c r="S79" s="100"/>
      <c r="T79" s="101"/>
      <c r="U79" s="187"/>
      <c r="V79" s="188"/>
      <c r="W79" s="188"/>
      <c r="X79" s="188"/>
      <c r="Y79" s="188"/>
      <c r="Z79" s="188"/>
      <c r="AA79" s="188"/>
      <c r="AB79" s="188"/>
      <c r="AC79" s="102"/>
      <c r="AD79" s="103"/>
      <c r="AE79" s="103"/>
      <c r="AF79" s="103"/>
    </row>
    <row r="80" spans="1:32" ht="17.25" customHeight="1">
      <c r="A80" s="29">
        <v>67</v>
      </c>
      <c r="B80" s="184"/>
      <c r="C80" s="98"/>
      <c r="D80" s="98"/>
      <c r="E80" s="99"/>
      <c r="F80" s="98"/>
      <c r="G80" s="98">
        <f>$S$5</f>
        <v>0</v>
      </c>
      <c r="H80" s="98"/>
      <c r="I80" s="98"/>
      <c r="J80" s="98"/>
      <c r="K80" s="98"/>
      <c r="L80" s="98"/>
      <c r="M80" s="98"/>
      <c r="N80" s="98"/>
      <c r="O80" s="98"/>
      <c r="P80" s="98">
        <f>$E$4</f>
        <v>0</v>
      </c>
      <c r="Q80" s="98"/>
      <c r="R80" s="98"/>
      <c r="S80" s="100"/>
      <c r="T80" s="101"/>
      <c r="U80" s="187"/>
      <c r="V80" s="188"/>
      <c r="W80" s="188"/>
      <c r="X80" s="188"/>
      <c r="Y80" s="188"/>
      <c r="Z80" s="188"/>
      <c r="AA80" s="188"/>
      <c r="AB80" s="188"/>
      <c r="AC80" s="102"/>
      <c r="AD80" s="103"/>
      <c r="AE80" s="103"/>
      <c r="AF80" s="103"/>
    </row>
    <row r="81" spans="1:63" ht="17.25" customHeight="1">
      <c r="A81" s="29">
        <v>68</v>
      </c>
      <c r="B81" s="184"/>
      <c r="C81" s="98"/>
      <c r="D81" s="98"/>
      <c r="E81" s="99"/>
      <c r="F81" s="98"/>
      <c r="G81" s="98">
        <f>$S$5</f>
        <v>0</v>
      </c>
      <c r="H81" s="98"/>
      <c r="I81" s="98"/>
      <c r="J81" s="98"/>
      <c r="K81" s="98"/>
      <c r="L81" s="98"/>
      <c r="M81" s="98"/>
      <c r="N81" s="98"/>
      <c r="O81" s="98"/>
      <c r="P81" s="98">
        <f>$E$4</f>
        <v>0</v>
      </c>
      <c r="Q81" s="98"/>
      <c r="R81" s="98"/>
      <c r="S81" s="100"/>
      <c r="T81" s="101"/>
      <c r="U81" s="187"/>
      <c r="V81" s="188"/>
      <c r="W81" s="188"/>
      <c r="X81" s="188"/>
      <c r="Y81" s="188"/>
      <c r="Z81" s="188"/>
      <c r="AA81" s="188"/>
      <c r="AB81" s="188"/>
      <c r="AC81" s="102"/>
      <c r="AD81" s="103"/>
      <c r="AE81" s="103"/>
      <c r="AF81" s="103"/>
    </row>
    <row r="82" spans="1:63" ht="17.25" customHeight="1">
      <c r="A82" s="29">
        <v>69</v>
      </c>
      <c r="B82" s="184"/>
      <c r="C82" s="98"/>
      <c r="D82" s="98"/>
      <c r="E82" s="99"/>
      <c r="F82" s="98"/>
      <c r="G82" s="98">
        <f>$S$5</f>
        <v>0</v>
      </c>
      <c r="H82" s="98"/>
      <c r="I82" s="98"/>
      <c r="J82" s="98"/>
      <c r="K82" s="98"/>
      <c r="L82" s="98"/>
      <c r="M82" s="98"/>
      <c r="N82" s="98"/>
      <c r="O82" s="98"/>
      <c r="P82" s="98">
        <f>$E$4</f>
        <v>0</v>
      </c>
      <c r="Q82" s="98"/>
      <c r="R82" s="98"/>
      <c r="S82" s="100"/>
      <c r="T82" s="101"/>
      <c r="U82" s="187"/>
      <c r="V82" s="188"/>
      <c r="W82" s="188"/>
      <c r="X82" s="188"/>
      <c r="Y82" s="188"/>
      <c r="Z82" s="188"/>
      <c r="AA82" s="188"/>
      <c r="AB82" s="188"/>
      <c r="AC82" s="102"/>
      <c r="AD82" s="103"/>
      <c r="AE82" s="103"/>
      <c r="AF82" s="103"/>
    </row>
    <row r="83" spans="1:63" ht="17.25" customHeight="1" thickBot="1">
      <c r="A83" s="29">
        <v>70</v>
      </c>
      <c r="B83" s="184"/>
      <c r="C83" s="98"/>
      <c r="D83" s="98"/>
      <c r="E83" s="99"/>
      <c r="F83" s="98"/>
      <c r="G83" s="98">
        <f>$S$5</f>
        <v>0</v>
      </c>
      <c r="H83" s="98"/>
      <c r="I83" s="98"/>
      <c r="J83" s="98"/>
      <c r="K83" s="98"/>
      <c r="L83" s="98"/>
      <c r="M83" s="98"/>
      <c r="N83" s="98"/>
      <c r="O83" s="98"/>
      <c r="P83" s="98">
        <f>$E$4</f>
        <v>0</v>
      </c>
      <c r="Q83" s="98"/>
      <c r="R83" s="98"/>
      <c r="S83" s="100"/>
      <c r="T83" s="101"/>
      <c r="U83" s="187"/>
      <c r="V83" s="188"/>
      <c r="W83" s="188"/>
      <c r="X83" s="188"/>
      <c r="Y83" s="188"/>
      <c r="Z83" s="188"/>
      <c r="AA83" s="188"/>
      <c r="AB83" s="188"/>
      <c r="AC83" s="102"/>
      <c r="AD83" s="103"/>
      <c r="AE83" s="103"/>
      <c r="AF83" s="103"/>
    </row>
    <row r="84" spans="1:63" ht="17.25" customHeight="1">
      <c r="A84" s="43"/>
      <c r="B84" s="233" t="s">
        <v>114</v>
      </c>
      <c r="C84" s="35"/>
      <c r="D84" s="35"/>
      <c r="E84" s="235">
        <f>COUNTA(E14:E83)</f>
        <v>0</v>
      </c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224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160">
        <f>COUNTIF($AD$14:$AD$83,1)</f>
        <v>0</v>
      </c>
      <c r="AE84" s="220"/>
      <c r="AF84" s="221"/>
    </row>
    <row r="85" spans="1:63" ht="17.25" customHeight="1" thickBot="1">
      <c r="A85" s="44"/>
      <c r="B85" s="234"/>
      <c r="C85" s="36"/>
      <c r="D85" s="36"/>
      <c r="E85" s="236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225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161">
        <f>COUNTIF($AD$14:$AD$83,2)</f>
        <v>0</v>
      </c>
      <c r="AE85" s="222"/>
      <c r="AF85" s="223"/>
    </row>
    <row r="86" spans="1:63" ht="7.5" customHeight="1">
      <c r="C86" s="22"/>
      <c r="D86" s="22"/>
      <c r="F86" s="22"/>
      <c r="G86" s="22"/>
      <c r="H86" s="22"/>
      <c r="I86" s="22"/>
      <c r="AQ86" s="46"/>
      <c r="AR86" s="46"/>
      <c r="AS86" s="46"/>
      <c r="AT86" s="46"/>
      <c r="AU86" s="46"/>
      <c r="AV86" s="46"/>
      <c r="AZ86" s="46"/>
      <c r="BA86" s="46"/>
      <c r="BB86" s="46"/>
      <c r="BC86" s="46"/>
      <c r="BD86" s="46"/>
      <c r="BE86" s="46"/>
      <c r="BF86" s="46"/>
    </row>
    <row r="87" spans="1:63" ht="22.5" customHeight="1">
      <c r="A87" s="32"/>
      <c r="B87" s="32"/>
      <c r="C87" s="32"/>
      <c r="D87" s="32"/>
      <c r="U87" s="219" t="str">
        <f>IF(OR(S2="",S2="十日町クロスカントリースキー大会"),"","【競技役員協力者】")</f>
        <v>【競技役員協力者】</v>
      </c>
      <c r="V87" s="219"/>
      <c r="W87" s="219"/>
      <c r="X87" s="219"/>
      <c r="Y87" s="219"/>
      <c r="Z87" s="219"/>
      <c r="AA87" s="219"/>
      <c r="AB87" s="219"/>
      <c r="AC87" s="219"/>
      <c r="AD87" s="219"/>
      <c r="AE87" s="189"/>
      <c r="AF87" s="5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</row>
    <row r="88" spans="1:63" s="32" customFormat="1" ht="22.5" customHeight="1">
      <c r="A88" s="22"/>
      <c r="B88" s="22"/>
      <c r="C88" s="22"/>
      <c r="D88" s="22"/>
      <c r="AF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</row>
    <row r="89" spans="1:63" ht="22.5" customHeight="1">
      <c r="C89" s="22"/>
      <c r="D89" s="22"/>
    </row>
    <row r="90" spans="1:63" ht="22.5" customHeight="1">
      <c r="C90" s="22"/>
      <c r="D90" s="22"/>
    </row>
    <row r="91" spans="1:63" ht="22.5" customHeight="1">
      <c r="C91" s="22"/>
      <c r="D91" s="22"/>
    </row>
    <row r="92" spans="1:63" ht="22.5" customHeight="1">
      <c r="C92" s="22"/>
      <c r="D92" s="22"/>
      <c r="AI92" s="50"/>
      <c r="AJ92" s="50"/>
      <c r="AK92" s="46"/>
      <c r="AL92" s="46"/>
      <c r="AN92" s="46"/>
      <c r="AO92" s="46"/>
      <c r="AP92" s="46"/>
      <c r="AQ92" s="46"/>
    </row>
    <row r="93" spans="1:63" ht="22.5" customHeight="1">
      <c r="C93" s="22"/>
      <c r="D93" s="22"/>
    </row>
    <row r="94" spans="1:63" ht="22.5" customHeight="1">
      <c r="C94" s="22"/>
      <c r="D94" s="22"/>
    </row>
    <row r="95" spans="1:63" ht="22.5" customHeight="1">
      <c r="C95" s="22"/>
      <c r="D95" s="22"/>
    </row>
    <row r="96" spans="1:63" ht="22.5" customHeight="1">
      <c r="C96" s="22"/>
      <c r="D96" s="22"/>
    </row>
    <row r="97" spans="1:43" ht="30" customHeight="1">
      <c r="C97" s="22"/>
      <c r="D97" s="22"/>
      <c r="AE97" s="199" t="s">
        <v>228</v>
      </c>
    </row>
    <row r="98" spans="1:43" ht="17.25">
      <c r="B98" s="231" t="s">
        <v>225</v>
      </c>
      <c r="C98" s="231"/>
      <c r="D98" s="231"/>
      <c r="E98" s="231"/>
      <c r="S98" s="205"/>
      <c r="AE98" s="29"/>
    </row>
    <row r="99" spans="1:43" ht="18" thickBot="1">
      <c r="B99" s="203" t="s">
        <v>226</v>
      </c>
      <c r="C99" s="204"/>
      <c r="D99" s="204"/>
      <c r="E99" s="208" t="s">
        <v>227</v>
      </c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193"/>
      <c r="U99" s="226">
        <v>1000</v>
      </c>
      <c r="V99" s="226"/>
      <c r="W99" s="226"/>
      <c r="X99" s="226"/>
      <c r="Y99" s="226"/>
      <c r="Z99" s="226"/>
      <c r="AA99" s="226"/>
      <c r="AB99" s="226"/>
      <c r="AC99" s="226"/>
    </row>
    <row r="100" spans="1:43" ht="18" thickTop="1">
      <c r="B100" s="200"/>
      <c r="C100" s="201"/>
      <c r="D100" s="201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194"/>
      <c r="U100" s="213" t="str">
        <f>IF(OR(COUNTIF(B100:B105,"小学男子")&gt;3,COUNTIF(B100:B105,"小学女子")&gt;3),"【注】小学生のエントリーは、男女とも各3チームまでです！","")</f>
        <v/>
      </c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3"/>
    </row>
    <row r="101" spans="1:43" ht="17.25">
      <c r="B101" s="202"/>
      <c r="C101" s="201"/>
      <c r="D101" s="201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195"/>
      <c r="U101" s="212" t="s">
        <v>232</v>
      </c>
      <c r="V101" s="212"/>
      <c r="W101" s="212"/>
      <c r="X101" s="212"/>
      <c r="Y101" s="212"/>
      <c r="Z101" s="212"/>
      <c r="AA101" s="212"/>
      <c r="AB101" s="212"/>
      <c r="AC101" s="212"/>
      <c r="AD101" s="51"/>
      <c r="AE101" s="51"/>
      <c r="AF101" s="51"/>
      <c r="AG101" s="51"/>
      <c r="AH101" s="51"/>
      <c r="AI101" s="51"/>
    </row>
    <row r="102" spans="1:43" ht="17.25">
      <c r="B102" s="202"/>
      <c r="C102" s="201"/>
      <c r="D102" s="201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195"/>
      <c r="U102" s="197" t="str">
        <f>IF(COUNTA(E100:S105)=0,"",COUNTA(E100:S105))</f>
        <v/>
      </c>
      <c r="V102" s="196"/>
      <c r="W102" s="196"/>
      <c r="X102" s="196"/>
      <c r="Y102" s="196"/>
      <c r="Z102" s="196"/>
      <c r="AA102" s="196"/>
      <c r="AB102" s="198"/>
      <c r="AC102" s="192" t="s">
        <v>231</v>
      </c>
      <c r="AD102" s="51"/>
      <c r="AE102" s="51"/>
      <c r="AF102" s="51"/>
      <c r="AG102" s="51"/>
      <c r="AH102" s="51"/>
      <c r="AI102" s="51"/>
    </row>
    <row r="103" spans="1:43" ht="18" thickBot="1">
      <c r="B103" s="202"/>
      <c r="C103" s="206"/>
      <c r="D103" s="206"/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  <c r="T103" s="194"/>
      <c r="V103" s="22"/>
      <c r="W103" s="22"/>
      <c r="X103" s="22"/>
      <c r="Y103" s="22"/>
      <c r="Z103" s="51"/>
      <c r="AA103" s="22"/>
      <c r="AB103" s="22"/>
    </row>
    <row r="104" spans="1:43" ht="18" thickTop="1">
      <c r="A104" s="191"/>
      <c r="B104" s="202"/>
      <c r="C104" s="201"/>
      <c r="D104" s="201"/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195"/>
      <c r="U104" s="212" t="s">
        <v>233</v>
      </c>
      <c r="V104" s="212"/>
      <c r="W104" s="212"/>
      <c r="X104" s="212"/>
      <c r="Y104" s="212"/>
      <c r="Z104" s="212"/>
      <c r="AA104" s="212"/>
      <c r="AB104" s="212"/>
      <c r="AC104" s="212"/>
      <c r="AE104" s="214" t="s">
        <v>230</v>
      </c>
      <c r="AF104" s="215"/>
    </row>
    <row r="105" spans="1:43" ht="19.5" thickBot="1">
      <c r="A105" s="191"/>
      <c r="B105" s="202"/>
      <c r="C105" s="206"/>
      <c r="D105" s="206"/>
      <c r="E105" s="207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194"/>
      <c r="U105" s="211" t="str">
        <f>IF(OR(U102="",U102=0),"",U102*U99)</f>
        <v/>
      </c>
      <c r="V105" s="211"/>
      <c r="W105" s="211"/>
      <c r="X105" s="211"/>
      <c r="Y105" s="211"/>
      <c r="Z105" s="211"/>
      <c r="AA105" s="211"/>
      <c r="AB105" s="211"/>
      <c r="AC105" s="211"/>
      <c r="AD105" s="192" t="s">
        <v>229</v>
      </c>
      <c r="AE105" s="216">
        <f>IF(AND(参加料計算!I16="",U105=""),"",IF(AND(参加料計算!I16&lt;&gt;"",U105=""),参加料計算!I16,IF(AND(参加料計算!I16="",U105&lt;&gt;""),U105,参加料計算!I16+U105)))</f>
        <v>0</v>
      </c>
      <c r="AF105" s="217"/>
    </row>
    <row r="106" spans="1:43" ht="15" thickTop="1" thickBot="1">
      <c r="C106" s="22"/>
      <c r="D106" s="22"/>
    </row>
    <row r="107" spans="1:43" ht="28.5" customHeight="1" thickBot="1">
      <c r="A107" s="241" t="s">
        <v>47</v>
      </c>
      <c r="B107" s="242"/>
      <c r="C107" s="162"/>
      <c r="D107" s="162"/>
      <c r="E107" s="168" t="s">
        <v>23</v>
      </c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75"/>
      <c r="T107" s="163"/>
      <c r="U107" s="165" t="s">
        <v>65</v>
      </c>
      <c r="V107" s="166"/>
      <c r="W107" s="166"/>
      <c r="X107" s="166"/>
      <c r="Y107" s="166"/>
      <c r="Z107" s="166"/>
      <c r="AA107" s="166"/>
      <c r="AB107" s="166"/>
      <c r="AC107" s="174"/>
      <c r="AD107" s="167" t="str">
        <f>IF(AC107="振込","(名義人)","")</f>
        <v/>
      </c>
      <c r="AE107" s="243"/>
      <c r="AF107" s="244"/>
      <c r="AG107" s="170" t="s">
        <v>209</v>
      </c>
    </row>
    <row r="108" spans="1:43" ht="7.5" customHeight="1">
      <c r="C108" s="22"/>
      <c r="D108" s="22"/>
      <c r="F108" s="27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V108" s="22"/>
      <c r="W108" s="22"/>
      <c r="X108" s="22"/>
      <c r="Y108" s="22"/>
      <c r="Z108" s="22"/>
      <c r="AA108" s="22"/>
      <c r="AB108" s="22"/>
    </row>
    <row r="109" spans="1:43" ht="15" thickBot="1">
      <c r="B109" s="169" t="s">
        <v>206</v>
      </c>
      <c r="C109" s="22"/>
      <c r="D109" s="22"/>
      <c r="E109" s="209" t="s">
        <v>205</v>
      </c>
      <c r="F109" s="209"/>
      <c r="G109" s="209"/>
      <c r="H109" s="209"/>
      <c r="I109" s="209"/>
      <c r="J109" s="209"/>
      <c r="K109" s="209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210" t="s">
        <v>234</v>
      </c>
      <c r="AE109" s="210"/>
    </row>
    <row r="110" spans="1:43" ht="15.75" thickTop="1" thickBot="1">
      <c r="C110" s="22"/>
      <c r="D110" s="22"/>
      <c r="E110" s="237" t="s">
        <v>237</v>
      </c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  <c r="AD110" s="238" t="s">
        <v>207</v>
      </c>
      <c r="AE110" s="239"/>
      <c r="AF110" s="240"/>
      <c r="AI110" s="29"/>
      <c r="AJ110" s="29"/>
      <c r="AK110" s="46"/>
      <c r="AL110" s="46"/>
      <c r="AM110" s="23"/>
      <c r="AN110" s="46"/>
      <c r="AO110" s="46"/>
      <c r="AP110" s="46"/>
      <c r="AQ110" s="46"/>
    </row>
    <row r="111" spans="1:43" ht="18.75" customHeight="1" thickTop="1">
      <c r="C111" s="22"/>
      <c r="D111" s="22"/>
      <c r="AJ111" s="51"/>
      <c r="AK111" s="51"/>
      <c r="AL111" s="51"/>
      <c r="AM111" s="51"/>
      <c r="AN111" s="51"/>
      <c r="AO111" s="51"/>
      <c r="AP111" s="51"/>
      <c r="AQ111" s="51"/>
    </row>
    <row r="112" spans="1:43" ht="18.75" customHeight="1">
      <c r="C112" s="22"/>
      <c r="D112" s="22"/>
      <c r="AJ112" s="51"/>
      <c r="AK112" s="51"/>
      <c r="AL112" s="51"/>
      <c r="AM112" s="51"/>
      <c r="AN112" s="51"/>
      <c r="AO112" s="51"/>
      <c r="AP112" s="51"/>
      <c r="AQ112" s="51"/>
    </row>
    <row r="113" spans="3:43" ht="18.75" customHeight="1">
      <c r="C113" s="22"/>
      <c r="D113" s="22"/>
      <c r="AJ113" s="51"/>
      <c r="AK113" s="51"/>
      <c r="AL113" s="51"/>
      <c r="AM113" s="51"/>
      <c r="AN113" s="51"/>
      <c r="AO113" s="51"/>
      <c r="AP113" s="51"/>
      <c r="AQ113" s="51"/>
    </row>
    <row r="114" spans="3:43" ht="18.75" customHeight="1">
      <c r="C114" s="22"/>
      <c r="D114" s="22"/>
      <c r="AJ114" s="51"/>
      <c r="AK114" s="51"/>
      <c r="AL114" s="51"/>
      <c r="AM114" s="51"/>
      <c r="AN114" s="51"/>
      <c r="AO114" s="51"/>
      <c r="AP114" s="51"/>
      <c r="AQ114" s="51"/>
    </row>
    <row r="115" spans="3:43" ht="18.75" customHeight="1">
      <c r="C115" s="22"/>
      <c r="D115" s="22"/>
      <c r="AJ115" s="51"/>
      <c r="AK115" s="51"/>
      <c r="AL115" s="51"/>
      <c r="AM115" s="51"/>
      <c r="AN115" s="51"/>
      <c r="AO115" s="51"/>
      <c r="AP115" s="51"/>
      <c r="AQ115" s="51"/>
    </row>
    <row r="116" spans="3:43" ht="18.75" customHeight="1">
      <c r="C116" s="22"/>
      <c r="D116" s="22"/>
      <c r="AJ116" s="51"/>
      <c r="AK116" s="51"/>
      <c r="AL116" s="51"/>
      <c r="AM116" s="51"/>
      <c r="AN116" s="51"/>
      <c r="AO116" s="51"/>
      <c r="AP116" s="51"/>
      <c r="AQ116" s="51"/>
    </row>
    <row r="117" spans="3:43" ht="18.75" customHeight="1">
      <c r="C117" s="22"/>
      <c r="D117" s="22"/>
      <c r="AJ117" s="51"/>
      <c r="AK117" s="51"/>
      <c r="AL117" s="51"/>
      <c r="AM117" s="51"/>
      <c r="AN117" s="51"/>
      <c r="AO117" s="51"/>
      <c r="AP117" s="51"/>
      <c r="AQ117" s="51"/>
    </row>
    <row r="118" spans="3:43" ht="18.75" customHeight="1">
      <c r="C118" s="22"/>
      <c r="D118" s="22"/>
      <c r="AJ118" s="51"/>
      <c r="AK118" s="51"/>
      <c r="AL118" s="51"/>
      <c r="AM118" s="51"/>
      <c r="AN118" s="51"/>
      <c r="AO118" s="51"/>
      <c r="AP118" s="51"/>
      <c r="AQ118" s="51"/>
    </row>
    <row r="119" spans="3:43" ht="18.75" customHeight="1">
      <c r="C119" s="22"/>
      <c r="D119" s="22"/>
      <c r="AJ119" s="51"/>
      <c r="AK119" s="51"/>
      <c r="AL119" s="51"/>
      <c r="AM119" s="51"/>
      <c r="AN119" s="51"/>
      <c r="AO119" s="51"/>
      <c r="AP119" s="51"/>
      <c r="AQ119" s="51"/>
    </row>
    <row r="120" spans="3:43" ht="18.75" customHeight="1">
      <c r="C120" s="22"/>
      <c r="D120" s="22"/>
      <c r="AJ120" s="51"/>
      <c r="AK120" s="51"/>
      <c r="AL120" s="51"/>
      <c r="AM120" s="51"/>
      <c r="AN120" s="51"/>
      <c r="AO120" s="51"/>
      <c r="AP120" s="51"/>
      <c r="AQ120" s="51"/>
    </row>
    <row r="121" spans="3:43" ht="18.75" customHeight="1">
      <c r="C121" s="22"/>
      <c r="D121" s="22"/>
      <c r="AJ121" s="51"/>
      <c r="AK121" s="51"/>
      <c r="AL121" s="51"/>
      <c r="AM121" s="51"/>
      <c r="AN121" s="51"/>
      <c r="AO121" s="51"/>
      <c r="AP121" s="51"/>
      <c r="AQ121" s="51"/>
    </row>
    <row r="122" spans="3:43" ht="18.75" customHeight="1">
      <c r="C122" s="22"/>
      <c r="D122" s="22"/>
    </row>
    <row r="123" spans="3:43" ht="18.75" customHeight="1">
      <c r="C123" s="22"/>
      <c r="D123" s="22"/>
    </row>
    <row r="124" spans="3:43" ht="18.75" customHeight="1">
      <c r="C124" s="22"/>
      <c r="D124" s="22"/>
    </row>
    <row r="125" spans="3:43" ht="18.75" customHeight="1">
      <c r="C125" s="22"/>
      <c r="D125" s="22"/>
    </row>
    <row r="126" spans="3:43" ht="18.75" customHeight="1">
      <c r="C126" s="22"/>
      <c r="D126" s="22"/>
    </row>
    <row r="127" spans="3:43" ht="18.75" customHeight="1">
      <c r="C127" s="22"/>
      <c r="D127" s="22"/>
    </row>
    <row r="128" spans="3:43" ht="18.75" customHeight="1">
      <c r="C128" s="22"/>
      <c r="D128" s="22"/>
    </row>
    <row r="129" spans="2:4" ht="18.75" customHeight="1">
      <c r="C129" s="22"/>
      <c r="D129" s="22"/>
    </row>
    <row r="130" spans="2:4" ht="18.75" customHeight="1">
      <c r="C130" s="22"/>
      <c r="D130" s="22"/>
    </row>
    <row r="131" spans="2:4" ht="18.75" customHeight="1">
      <c r="C131" s="22"/>
      <c r="D131" s="22"/>
    </row>
    <row r="132" spans="2:4" ht="18.75" customHeight="1">
      <c r="C132" s="22"/>
      <c r="D132" s="22"/>
    </row>
    <row r="133" spans="2:4" ht="18.75" customHeight="1">
      <c r="B133" s="22" t="s">
        <v>66</v>
      </c>
      <c r="C133" s="22"/>
      <c r="D133" s="22"/>
    </row>
    <row r="134" spans="2:4" ht="18.75" customHeight="1">
      <c r="B134" s="22" t="s">
        <v>67</v>
      </c>
      <c r="C134" s="22"/>
      <c r="D134" s="22"/>
    </row>
    <row r="135" spans="2:4" ht="18.75" customHeight="1">
      <c r="B135" s="22" t="s">
        <v>68</v>
      </c>
    </row>
    <row r="136" spans="2:4" ht="18.75" customHeight="1">
      <c r="B136" s="22" t="s">
        <v>69</v>
      </c>
    </row>
    <row r="137" spans="2:4" ht="18.75" customHeight="1">
      <c r="B137" s="22" t="s">
        <v>70</v>
      </c>
    </row>
    <row r="138" spans="2:4" ht="18.75" customHeight="1">
      <c r="B138" s="22" t="s">
        <v>71</v>
      </c>
    </row>
    <row r="139" spans="2:4" ht="18.75" customHeight="1">
      <c r="B139" s="22" t="s">
        <v>72</v>
      </c>
    </row>
    <row r="140" spans="2:4" ht="18.75" customHeight="1">
      <c r="B140" s="22" t="s">
        <v>73</v>
      </c>
    </row>
    <row r="141" spans="2:4" ht="18.75" customHeight="1">
      <c r="B141" s="22" t="s">
        <v>74</v>
      </c>
    </row>
    <row r="142" spans="2:4" ht="18.75" customHeight="1">
      <c r="B142" s="22" t="s">
        <v>75</v>
      </c>
    </row>
    <row r="143" spans="2:4" ht="18.75" customHeight="1">
      <c r="B143" s="22" t="s">
        <v>76</v>
      </c>
    </row>
    <row r="144" spans="2:4" ht="18.75" customHeight="1">
      <c r="B144" s="22" t="s">
        <v>77</v>
      </c>
    </row>
    <row r="145" spans="2:2" ht="18.75" customHeight="1">
      <c r="B145" s="22" t="s">
        <v>78</v>
      </c>
    </row>
    <row r="146" spans="2:2" ht="18.75" customHeight="1">
      <c r="B146" s="22" t="s">
        <v>79</v>
      </c>
    </row>
    <row r="147" spans="2:2" ht="18.75" customHeight="1">
      <c r="B147" s="22" t="s">
        <v>80</v>
      </c>
    </row>
    <row r="148" spans="2:2" ht="18.75" customHeight="1">
      <c r="B148" s="22" t="s">
        <v>81</v>
      </c>
    </row>
    <row r="149" spans="2:2" ht="18.75" customHeight="1">
      <c r="B149" s="22" t="s">
        <v>82</v>
      </c>
    </row>
    <row r="150" spans="2:2" ht="18.75" customHeight="1">
      <c r="B150" s="22" t="s">
        <v>83</v>
      </c>
    </row>
    <row r="151" spans="2:2" ht="18.75" customHeight="1">
      <c r="B151" s="22" t="s">
        <v>84</v>
      </c>
    </row>
    <row r="152" spans="2:2" ht="18.75" customHeight="1">
      <c r="B152" s="22" t="s">
        <v>85</v>
      </c>
    </row>
    <row r="153" spans="2:2" ht="18.75" customHeight="1">
      <c r="B153" s="22" t="s">
        <v>86</v>
      </c>
    </row>
    <row r="154" spans="2:2" ht="18.75" customHeight="1">
      <c r="B154" s="22" t="s">
        <v>87</v>
      </c>
    </row>
    <row r="155" spans="2:2" ht="18.75" customHeight="1">
      <c r="B155" s="22" t="s">
        <v>88</v>
      </c>
    </row>
    <row r="156" spans="2:2" ht="18.75" customHeight="1">
      <c r="B156" s="22" t="s">
        <v>89</v>
      </c>
    </row>
    <row r="157" spans="2:2" ht="18.75" customHeight="1">
      <c r="B157" s="22" t="s">
        <v>90</v>
      </c>
    </row>
    <row r="158" spans="2:2" ht="18.75" customHeight="1">
      <c r="B158" s="22" t="s">
        <v>91</v>
      </c>
    </row>
    <row r="159" spans="2:2" ht="18.75" customHeight="1">
      <c r="B159" s="22" t="s">
        <v>92</v>
      </c>
    </row>
    <row r="160" spans="2:2" ht="18.75" customHeight="1">
      <c r="B160" s="22" t="s">
        <v>93</v>
      </c>
    </row>
    <row r="161" spans="2:2" ht="18.75" customHeight="1">
      <c r="B161" s="22" t="s">
        <v>94</v>
      </c>
    </row>
    <row r="162" spans="2:2" ht="18.75" customHeight="1">
      <c r="B162" s="22" t="s">
        <v>95</v>
      </c>
    </row>
    <row r="163" spans="2:2" ht="18.75" customHeight="1">
      <c r="B163" s="22" t="s">
        <v>96</v>
      </c>
    </row>
    <row r="164" spans="2:2" ht="18.75" customHeight="1">
      <c r="B164" s="22" t="s">
        <v>97</v>
      </c>
    </row>
    <row r="165" spans="2:2" ht="18.75" customHeight="1">
      <c r="B165" s="22" t="s">
        <v>98</v>
      </c>
    </row>
    <row r="166" spans="2:2" ht="18.75" customHeight="1">
      <c r="B166" s="22" t="s">
        <v>99</v>
      </c>
    </row>
    <row r="167" spans="2:2" ht="18.75" customHeight="1">
      <c r="B167" s="22" t="s">
        <v>100</v>
      </c>
    </row>
    <row r="168" spans="2:2" ht="18.75" customHeight="1">
      <c r="B168" s="22" t="s">
        <v>101</v>
      </c>
    </row>
    <row r="169" spans="2:2" ht="18.75" customHeight="1">
      <c r="B169" s="22" t="s">
        <v>102</v>
      </c>
    </row>
    <row r="170" spans="2:2" ht="18.75" customHeight="1">
      <c r="B170" s="22" t="s">
        <v>103</v>
      </c>
    </row>
    <row r="171" spans="2:2" ht="18.75" customHeight="1">
      <c r="B171" s="22" t="s">
        <v>104</v>
      </c>
    </row>
    <row r="172" spans="2:2" ht="18.75" customHeight="1">
      <c r="B172" s="22" t="s">
        <v>105</v>
      </c>
    </row>
    <row r="173" spans="2:2" ht="18.75" customHeight="1">
      <c r="B173" s="22" t="s">
        <v>106</v>
      </c>
    </row>
    <row r="174" spans="2:2" ht="18.75" customHeight="1">
      <c r="B174" s="22" t="s">
        <v>107</v>
      </c>
    </row>
    <row r="175" spans="2:2" ht="18.75" customHeight="1">
      <c r="B175" s="22" t="s">
        <v>108</v>
      </c>
    </row>
    <row r="176" spans="2:2" ht="18.75" customHeight="1">
      <c r="B176" s="22" t="s">
        <v>109</v>
      </c>
    </row>
    <row r="177" spans="2:2" ht="18.75" customHeight="1">
      <c r="B177" s="22" t="s">
        <v>110</v>
      </c>
    </row>
    <row r="178" spans="2:2" ht="18.75" customHeight="1">
      <c r="B178" s="22" t="s">
        <v>111</v>
      </c>
    </row>
    <row r="179" spans="2:2" ht="18.75" customHeight="1">
      <c r="B179" s="22" t="s">
        <v>112</v>
      </c>
    </row>
  </sheetData>
  <sheetProtection algorithmName="SHA-512" hashValue="00Cc51EfXUsnde0giNbYX5f2xtndwJK2h/6H83XWtWgO+4hd/JqJur8qSyJLkBvAH5RidYwFZq38nJRfBpLpCA==" saltValue="MZI86RFPv4ttHhvBQzdG+Q==" spinCount="100000" sheet="1" objects="1" scenarios="1"/>
  <dataConsolidate/>
  <mergeCells count="42">
    <mergeCell ref="E110:AC110"/>
    <mergeCell ref="AD110:AF110"/>
    <mergeCell ref="A107:B107"/>
    <mergeCell ref="AE107:AF107"/>
    <mergeCell ref="S2:AD2"/>
    <mergeCell ref="U8:AF8"/>
    <mergeCell ref="S9:U9"/>
    <mergeCell ref="AD9:AF9"/>
    <mergeCell ref="AE2:AF2"/>
    <mergeCell ref="AE6:AF6"/>
    <mergeCell ref="E7:AF7"/>
    <mergeCell ref="A2:B2"/>
    <mergeCell ref="A3:A6"/>
    <mergeCell ref="E3:AF3"/>
    <mergeCell ref="E4:AF4"/>
    <mergeCell ref="U5:AF5"/>
    <mergeCell ref="S6:AC6"/>
    <mergeCell ref="A7:A9"/>
    <mergeCell ref="B98:E98"/>
    <mergeCell ref="A11:E11"/>
    <mergeCell ref="B84:B85"/>
    <mergeCell ref="E84:E85"/>
    <mergeCell ref="AE11:AF11"/>
    <mergeCell ref="U87:AD87"/>
    <mergeCell ref="AE84:AF85"/>
    <mergeCell ref="S84:AC85"/>
    <mergeCell ref="U99:AC99"/>
    <mergeCell ref="E100:S100"/>
    <mergeCell ref="E99:S99"/>
    <mergeCell ref="E109:AC109"/>
    <mergeCell ref="AD109:AE109"/>
    <mergeCell ref="U105:AC105"/>
    <mergeCell ref="U104:AC104"/>
    <mergeCell ref="U100:AF100"/>
    <mergeCell ref="AE104:AF104"/>
    <mergeCell ref="AE105:AF105"/>
    <mergeCell ref="U101:AC101"/>
    <mergeCell ref="E105:S105"/>
    <mergeCell ref="E104:S104"/>
    <mergeCell ref="E103:S103"/>
    <mergeCell ref="E102:S102"/>
    <mergeCell ref="E101:S101"/>
  </mergeCells>
  <phoneticPr fontId="1"/>
  <conditionalFormatting sqref="C14:AF83">
    <cfRule type="expression" dxfId="13" priority="16" stopIfTrue="1">
      <formula>IF($AD14=2,TRUE,FALSE)</formula>
    </cfRule>
  </conditionalFormatting>
  <conditionalFormatting sqref="B14:B83">
    <cfRule type="expression" dxfId="12" priority="28" stopIfTrue="1">
      <formula>IF($S$2&lt;&gt;$BC$1,TRUE,FALSE)</formula>
    </cfRule>
    <cfRule type="expression" dxfId="11" priority="29" stopIfTrue="1">
      <formula>IF($AD14=2,TRUE,FALSE)</formula>
    </cfRule>
  </conditionalFormatting>
  <conditionalFormatting sqref="AE87">
    <cfRule type="expression" dxfId="10" priority="30" stopIfTrue="1">
      <formula>IF(OR(S2="",S2="十日町クロスカントリースキー大会"),TRUE,FALSE)</formula>
    </cfRule>
    <cfRule type="cellIs" dxfId="9" priority="31" stopIfTrue="1" operator="equal">
      <formula>""</formula>
    </cfRule>
  </conditionalFormatting>
  <conditionalFormatting sqref="E3:AF4 E7 E8:AF8 S9 AD9 AE11 S107 AC107">
    <cfRule type="cellIs" dxfId="8" priority="26" stopIfTrue="1" operator="equal">
      <formula>0</formula>
    </cfRule>
  </conditionalFormatting>
  <conditionalFormatting sqref="AE107:AF107">
    <cfRule type="cellIs" dxfId="7" priority="17" stopIfTrue="1" operator="notEqual">
      <formula>""</formula>
    </cfRule>
    <cfRule type="expression" dxfId="6" priority="18" stopIfTrue="1">
      <formula>IF($AD$107&lt;&gt;"",TRUE,FALSE)</formula>
    </cfRule>
  </conditionalFormatting>
  <conditionalFormatting sqref="E2:AD2">
    <cfRule type="cellIs" dxfId="5" priority="11" stopIfTrue="1" operator="equal">
      <formula>""</formula>
    </cfRule>
  </conditionalFormatting>
  <conditionalFormatting sqref="S98">
    <cfRule type="cellIs" dxfId="4" priority="6" stopIfTrue="1" operator="equal">
      <formula>""</formula>
    </cfRule>
  </conditionalFormatting>
  <conditionalFormatting sqref="B99">
    <cfRule type="expression" dxfId="3" priority="4" stopIfTrue="1">
      <formula>$S$98="あり"</formula>
    </cfRule>
  </conditionalFormatting>
  <conditionalFormatting sqref="E100:S105">
    <cfRule type="expression" dxfId="2" priority="3" stopIfTrue="1">
      <formula>AND($S$98="あり",$B100&lt;&gt;"",$E100="")</formula>
    </cfRule>
  </conditionalFormatting>
  <dataValidations xWindow="270" yWindow="563" count="18">
    <dataValidation type="list" allowBlank="1" showInputMessage="1" showErrorMessage="1" sqref="AC107" xr:uid="{00000000-0002-0000-0000-000000000000}">
      <formula1>"振込,書留,現金"</formula1>
    </dataValidation>
    <dataValidation imeMode="hiragana" allowBlank="1" showInputMessage="1" showErrorMessage="1" sqref="F14:R83 U5:AF5 U8:AF8 AE107:AF107 E7:AF7 E4:AF4" xr:uid="{00000000-0002-0000-0000-000001000000}"/>
    <dataValidation imeMode="halfAlpha" allowBlank="1" showInputMessage="1" showErrorMessage="1" sqref="S107 AE11:AF11 S9 V9:AD9 T5 AE6:AF6 S6:AC6 C14:D83 V14:AB83 E8 E5 T8" xr:uid="{00000000-0002-0000-0000-000002000000}"/>
    <dataValidation imeMode="fullKatakana" allowBlank="1" showInputMessage="1" showErrorMessage="1" sqref="T14:T83 E3:AF3" xr:uid="{00000000-0002-0000-0000-000003000000}"/>
    <dataValidation imeMode="hiragana" allowBlank="1" showInputMessage="1" showErrorMessage="1" prompt="苗字と名前の間は全角スペース！" sqref="E14:E83" xr:uid="{00000000-0002-0000-0000-000004000000}"/>
    <dataValidation imeMode="fullKatakana" allowBlank="1" showInputMessage="1" showErrorMessage="1" prompt="苗字と名前の間は全角スペース！" sqref="S14:S83" xr:uid="{00000000-0002-0000-0000-000005000000}"/>
    <dataValidation type="list" imeMode="halfAlpha" allowBlank="1" showInputMessage="1" showErrorMessage="1" prompt="リストから選択！_x000a_男：1_x000a_女：2" sqref="AD14:AD83" xr:uid="{00000000-0002-0000-0000-000006000000}">
      <formula1>"1,2"</formula1>
    </dataValidation>
    <dataValidation type="list" allowBlank="1" showInputMessage="1" showErrorMessage="1" sqref="S5 S8" xr:uid="{00000000-0002-0000-0000-000007000000}">
      <formula1>$B$133:$B$179</formula1>
    </dataValidation>
    <dataValidation imeMode="halfAlpha" allowBlank="1" showInputMessage="1" showErrorMessage="1" prompt="大学生以下は必須！" sqref="U14:U83" xr:uid="{00000000-0002-0000-0000-000008000000}"/>
    <dataValidation imeMode="halfAlpha" allowBlank="1" showInputMessage="1" showErrorMessage="1" prompt="大学生以下は省略可！" sqref="AC14:AC83" xr:uid="{00000000-0002-0000-0000-000009000000}"/>
    <dataValidation imeMode="halfAlpha" allowBlank="1" showInputMessage="1" showErrorMessage="1" prompt="「出場種目」毎に速い順に「1」から！" sqref="AF14:AF83" xr:uid="{00000000-0002-0000-0000-00000A000000}"/>
    <dataValidation type="list" allowBlank="1" showInputMessage="1" showErrorMessage="1" sqref="S2:AD2" xr:uid="{00000000-0002-0000-0000-00000B000000}">
      <formula1>大会名</formula1>
    </dataValidation>
    <dataValidation imeMode="halfAlpha" allowBlank="1" showInputMessage="1" showErrorMessage="1" prompt="大会回数を数字のみ入力！" sqref="E2" xr:uid="{00000000-0002-0000-0000-00000C000000}"/>
    <dataValidation imeMode="halfAlpha" allowBlank="1" showInputMessage="1" showErrorMessage="1" prompt="ｶﾙﾌｶｯﾌﾟの成人・高校のみ入力!!" sqref="B14:B83" xr:uid="{00000000-0002-0000-0000-00000D000000}"/>
    <dataValidation type="list" allowBlank="1" showInputMessage="1" showErrorMessage="1" error="カルフカップ以外は、リストの上方に選択項目があります。再度、確認願います。" sqref="AE14:AE83" xr:uid="{00000000-0002-0000-0000-00000E000000}">
      <formula1>IF($AD14=1,$BB$2:$BB$7,$BB$8:$BB$13)</formula1>
    </dataValidation>
    <dataValidation type="list" allowBlank="1" showInputMessage="1" showErrorMessage="1" sqref="S98" xr:uid="{00000000-0002-0000-0000-00000F000000}">
      <formula1>"あり,なし"</formula1>
    </dataValidation>
    <dataValidation type="list" allowBlank="1" showInputMessage="1" showErrorMessage="1" sqref="B100:B105" xr:uid="{00000000-0002-0000-0000-000010000000}">
      <formula1>"中学男子,中学女子,小学男子,小学女子"</formula1>
    </dataValidation>
    <dataValidation allowBlank="1" showInputMessage="1" showErrorMessage="1" prompt="全角10字以内" sqref="E100:S105" xr:uid="{00000000-0002-0000-0000-000011000000}"/>
  </dataValidations>
  <printOptions horizontalCentered="1"/>
  <pageMargins left="0.59055118110236227" right="0.59055118110236227" top="0.59055118110236227" bottom="0.59055118110236227" header="0.39370078740157483" footer="0"/>
  <pageSetup paperSize="9" scale="82" fitToHeight="0" orientation="portrait" verticalDpi="300" r:id="rId1"/>
  <headerFooter alignWithMargins="0">
    <oddHeader>&amp;C&amp;"ＭＳ Ｐ明朝,太字 斜体"&amp;14大　会　参　加　申　込　書&amp;R&amp;"ＭＳ Ｐ明朝,標準"&amp;10№&amp;P</oddHeader>
    <oddFooter>&amp;R&amp;9《十日町市スキー協会NR部》</oddFooter>
  </headerFooter>
  <rowBreaks count="1" manualBreakCount="1">
    <brk id="57" max="3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38"/>
  <sheetViews>
    <sheetView showGridLines="0" showZeros="0" view="pageBreakPreview" zoomScaleNormal="100" zoomScaleSheetLayoutView="100" workbookViewId="0">
      <selection sqref="A1:U1"/>
    </sheetView>
  </sheetViews>
  <sheetFormatPr defaultRowHeight="13.5"/>
  <cols>
    <col min="1" max="1" width="10.375" style="53" customWidth="1"/>
    <col min="2" max="2" width="8.75" style="53" customWidth="1"/>
    <col min="3" max="21" width="3.75" style="53" customWidth="1"/>
    <col min="22" max="16384" width="9" style="53"/>
  </cols>
  <sheetData>
    <row r="1" spans="1:21" ht="21.75" customHeight="1">
      <c r="A1" s="286" t="s">
        <v>51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</row>
    <row r="2" spans="1:21" ht="34.5" customHeight="1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1:21" ht="44.25" customHeight="1"/>
    <row r="4" spans="1:21" ht="22.5" customHeight="1"/>
    <row r="5" spans="1:21" ht="39" customHeight="1"/>
    <row r="6" spans="1:21" ht="32.25" customHeight="1"/>
    <row r="7" spans="1:21" ht="31.5" customHeight="1"/>
    <row r="8" spans="1:21" ht="24" customHeight="1" thickBot="1">
      <c r="A8" s="289" t="s">
        <v>28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</row>
    <row r="9" spans="1:21" ht="21.75" customHeight="1">
      <c r="A9" s="296" t="s">
        <v>3</v>
      </c>
      <c r="B9" s="54" t="s">
        <v>52</v>
      </c>
      <c r="C9" s="290"/>
      <c r="D9" s="291"/>
      <c r="E9" s="292"/>
      <c r="F9" s="294"/>
      <c r="G9" s="291"/>
      <c r="H9" s="291"/>
      <c r="I9" s="295"/>
      <c r="J9" s="290"/>
      <c r="K9" s="291"/>
      <c r="L9" s="291"/>
      <c r="M9" s="292"/>
      <c r="N9" s="290"/>
      <c r="O9" s="291"/>
      <c r="P9" s="291"/>
      <c r="Q9" s="292"/>
      <c r="R9" s="290"/>
      <c r="S9" s="291"/>
      <c r="T9" s="291"/>
      <c r="U9" s="292"/>
    </row>
    <row r="10" spans="1:21" ht="22.5" customHeight="1" thickBot="1">
      <c r="A10" s="297"/>
      <c r="B10" s="55" t="s">
        <v>13</v>
      </c>
      <c r="C10" s="56" t="s">
        <v>4</v>
      </c>
      <c r="D10" s="57" t="s">
        <v>5</v>
      </c>
      <c r="E10" s="58" t="s">
        <v>6</v>
      </c>
      <c r="F10" s="56" t="s">
        <v>7</v>
      </c>
      <c r="G10" s="59" t="s">
        <v>4</v>
      </c>
      <c r="H10" s="57" t="s">
        <v>5</v>
      </c>
      <c r="I10" s="58" t="s">
        <v>6</v>
      </c>
      <c r="J10" s="56" t="s">
        <v>7</v>
      </c>
      <c r="K10" s="59" t="s">
        <v>4</v>
      </c>
      <c r="L10" s="57" t="s">
        <v>5</v>
      </c>
      <c r="M10" s="58" t="s">
        <v>6</v>
      </c>
      <c r="N10" s="56" t="s">
        <v>7</v>
      </c>
      <c r="O10" s="59" t="s">
        <v>4</v>
      </c>
      <c r="P10" s="57" t="s">
        <v>5</v>
      </c>
      <c r="Q10" s="58" t="s">
        <v>6</v>
      </c>
      <c r="R10" s="56" t="s">
        <v>7</v>
      </c>
      <c r="S10" s="59" t="s">
        <v>4</v>
      </c>
      <c r="T10" s="57" t="s">
        <v>5</v>
      </c>
      <c r="U10" s="58" t="s">
        <v>6</v>
      </c>
    </row>
    <row r="11" spans="1:21" ht="22.5" customHeight="1" thickTop="1">
      <c r="A11" s="60" t="s">
        <v>26</v>
      </c>
      <c r="B11" s="61" t="s">
        <v>14</v>
      </c>
      <c r="C11" s="1"/>
      <c r="D11" s="2"/>
      <c r="E11" s="3"/>
      <c r="F11" s="1"/>
      <c r="G11" s="4"/>
      <c r="H11" s="2"/>
      <c r="I11" s="3"/>
      <c r="J11" s="1"/>
      <c r="K11" s="4"/>
      <c r="L11" s="2"/>
      <c r="M11" s="3"/>
      <c r="N11" s="1"/>
      <c r="O11" s="4"/>
      <c r="P11" s="2"/>
      <c r="Q11" s="3"/>
      <c r="R11" s="1"/>
      <c r="S11" s="4"/>
      <c r="T11" s="2"/>
      <c r="U11" s="3"/>
    </row>
    <row r="12" spans="1:21" ht="22.5" customHeight="1">
      <c r="A12" s="60" t="s">
        <v>27</v>
      </c>
      <c r="B12" s="62" t="s">
        <v>15</v>
      </c>
      <c r="C12" s="5"/>
      <c r="D12" s="6"/>
      <c r="E12" s="7"/>
      <c r="F12" s="5"/>
      <c r="G12" s="8"/>
      <c r="H12" s="6"/>
      <c r="I12" s="7"/>
      <c r="J12" s="5"/>
      <c r="K12" s="8"/>
      <c r="L12" s="6"/>
      <c r="M12" s="7"/>
      <c r="N12" s="5"/>
      <c r="O12" s="8"/>
      <c r="P12" s="6"/>
      <c r="Q12" s="7"/>
      <c r="R12" s="5"/>
      <c r="S12" s="8"/>
      <c r="T12" s="6"/>
      <c r="U12" s="7"/>
    </row>
    <row r="13" spans="1:21" ht="22.5" customHeight="1">
      <c r="A13" s="278" t="s">
        <v>2</v>
      </c>
      <c r="B13" s="63" t="s">
        <v>14</v>
      </c>
      <c r="C13" s="9"/>
      <c r="D13" s="10"/>
      <c r="E13" s="11"/>
      <c r="F13" s="9"/>
      <c r="G13" s="12"/>
      <c r="H13" s="10"/>
      <c r="I13" s="11"/>
      <c r="J13" s="9"/>
      <c r="K13" s="12"/>
      <c r="L13" s="10"/>
      <c r="M13" s="11"/>
      <c r="N13" s="9"/>
      <c r="O13" s="12"/>
      <c r="P13" s="10"/>
      <c r="Q13" s="11"/>
      <c r="R13" s="9"/>
      <c r="S13" s="12"/>
      <c r="T13" s="10"/>
      <c r="U13" s="11"/>
    </row>
    <row r="14" spans="1:21" ht="22.5" customHeight="1">
      <c r="A14" s="293"/>
      <c r="B14" s="64" t="s">
        <v>15</v>
      </c>
      <c r="C14" s="13"/>
      <c r="D14" s="14"/>
      <c r="E14" s="15"/>
      <c r="F14" s="13"/>
      <c r="G14" s="16"/>
      <c r="H14" s="14"/>
      <c r="I14" s="15"/>
      <c r="J14" s="13"/>
      <c r="K14" s="16"/>
      <c r="L14" s="14"/>
      <c r="M14" s="15"/>
      <c r="N14" s="13"/>
      <c r="O14" s="16"/>
      <c r="P14" s="14"/>
      <c r="Q14" s="15"/>
      <c r="R14" s="13"/>
      <c r="S14" s="16"/>
      <c r="T14" s="14"/>
      <c r="U14" s="15"/>
    </row>
    <row r="15" spans="1:21" ht="22.5" customHeight="1">
      <c r="A15" s="279" t="s">
        <v>8</v>
      </c>
      <c r="B15" s="61" t="s">
        <v>14</v>
      </c>
      <c r="C15" s="1"/>
      <c r="D15" s="2"/>
      <c r="E15" s="3"/>
      <c r="F15" s="1"/>
      <c r="G15" s="4"/>
      <c r="H15" s="2"/>
      <c r="I15" s="3"/>
      <c r="J15" s="1"/>
      <c r="K15" s="4"/>
      <c r="L15" s="2"/>
      <c r="M15" s="3"/>
      <c r="N15" s="1"/>
      <c r="O15" s="4"/>
      <c r="P15" s="2"/>
      <c r="Q15" s="3"/>
      <c r="R15" s="1"/>
      <c r="S15" s="4"/>
      <c r="T15" s="2"/>
      <c r="U15" s="3"/>
    </row>
    <row r="16" spans="1:21" ht="22.5" customHeight="1">
      <c r="A16" s="279"/>
      <c r="B16" s="62" t="s">
        <v>15</v>
      </c>
      <c r="C16" s="5"/>
      <c r="D16" s="6"/>
      <c r="E16" s="7"/>
      <c r="F16" s="5"/>
      <c r="G16" s="8"/>
      <c r="H16" s="6"/>
      <c r="I16" s="7"/>
      <c r="J16" s="5"/>
      <c r="K16" s="8"/>
      <c r="L16" s="6"/>
      <c r="M16" s="7"/>
      <c r="N16" s="5"/>
      <c r="O16" s="8"/>
      <c r="P16" s="6"/>
      <c r="Q16" s="7"/>
      <c r="R16" s="5"/>
      <c r="S16" s="8"/>
      <c r="T16" s="6"/>
      <c r="U16" s="7"/>
    </row>
    <row r="17" spans="1:24" ht="22.5" customHeight="1">
      <c r="A17" s="278" t="s">
        <v>9</v>
      </c>
      <c r="B17" s="63" t="s">
        <v>14</v>
      </c>
      <c r="C17" s="9"/>
      <c r="D17" s="10"/>
      <c r="E17" s="11"/>
      <c r="F17" s="9"/>
      <c r="G17" s="12"/>
      <c r="H17" s="10"/>
      <c r="I17" s="11"/>
      <c r="J17" s="9"/>
      <c r="K17" s="12"/>
      <c r="L17" s="10"/>
      <c r="M17" s="11"/>
      <c r="N17" s="9"/>
      <c r="O17" s="12"/>
      <c r="P17" s="10"/>
      <c r="Q17" s="11"/>
      <c r="R17" s="9"/>
      <c r="S17" s="12"/>
      <c r="T17" s="10"/>
      <c r="U17" s="11"/>
    </row>
    <row r="18" spans="1:24" ht="22.5" customHeight="1">
      <c r="A18" s="293"/>
      <c r="B18" s="64" t="s">
        <v>15</v>
      </c>
      <c r="C18" s="13"/>
      <c r="D18" s="14"/>
      <c r="E18" s="15"/>
      <c r="F18" s="13"/>
      <c r="G18" s="16"/>
      <c r="H18" s="14"/>
      <c r="I18" s="15"/>
      <c r="J18" s="13"/>
      <c r="K18" s="16"/>
      <c r="L18" s="14"/>
      <c r="M18" s="15"/>
      <c r="N18" s="13"/>
      <c r="O18" s="16"/>
      <c r="P18" s="14"/>
      <c r="Q18" s="15"/>
      <c r="R18" s="13"/>
      <c r="S18" s="16"/>
      <c r="T18" s="14"/>
      <c r="U18" s="15"/>
    </row>
    <row r="19" spans="1:24" ht="22.5" customHeight="1">
      <c r="A19" s="270" t="s">
        <v>25</v>
      </c>
      <c r="B19" s="61" t="s">
        <v>14</v>
      </c>
      <c r="C19" s="1"/>
      <c r="D19" s="2"/>
      <c r="E19" s="3"/>
      <c r="F19" s="1"/>
      <c r="G19" s="4"/>
      <c r="H19" s="2"/>
      <c r="I19" s="3"/>
      <c r="J19" s="1"/>
      <c r="K19" s="4"/>
      <c r="L19" s="2"/>
      <c r="M19" s="3"/>
      <c r="N19" s="1"/>
      <c r="O19" s="4"/>
      <c r="P19" s="2"/>
      <c r="Q19" s="3"/>
      <c r="R19" s="1"/>
      <c r="S19" s="4"/>
      <c r="T19" s="2"/>
      <c r="U19" s="3"/>
    </row>
    <row r="20" spans="1:24" ht="22.5" customHeight="1" thickBot="1">
      <c r="A20" s="271"/>
      <c r="B20" s="65" t="s">
        <v>15</v>
      </c>
      <c r="C20" s="17"/>
      <c r="D20" s="18"/>
      <c r="E20" s="19"/>
      <c r="F20" s="17"/>
      <c r="G20" s="20"/>
      <c r="H20" s="18"/>
      <c r="I20" s="19"/>
      <c r="J20" s="17"/>
      <c r="K20" s="20"/>
      <c r="L20" s="18"/>
      <c r="M20" s="19"/>
      <c r="N20" s="17"/>
      <c r="O20" s="20"/>
      <c r="P20" s="18"/>
      <c r="Q20" s="19"/>
      <c r="R20" s="17"/>
      <c r="S20" s="20"/>
      <c r="T20" s="18"/>
      <c r="U20" s="19"/>
    </row>
    <row r="21" spans="1:24" ht="22.5" customHeight="1">
      <c r="A21" s="278" t="s">
        <v>1</v>
      </c>
      <c r="B21" s="66" t="s">
        <v>14</v>
      </c>
      <c r="C21" s="67">
        <f>SUMIF($B$11:$B$20,$B21,C$11:C$20)</f>
        <v>0</v>
      </c>
      <c r="D21" s="68">
        <f t="shared" ref="D21:S22" si="0">SUMIF($B$11:$B$20,$B21,D$11:D$20)</f>
        <v>0</v>
      </c>
      <c r="E21" s="69">
        <f t="shared" si="0"/>
        <v>0</v>
      </c>
      <c r="F21" s="67">
        <f t="shared" si="0"/>
        <v>0</v>
      </c>
      <c r="G21" s="70">
        <f t="shared" si="0"/>
        <v>0</v>
      </c>
      <c r="H21" s="68">
        <f t="shared" si="0"/>
        <v>0</v>
      </c>
      <c r="I21" s="69">
        <f t="shared" si="0"/>
        <v>0</v>
      </c>
      <c r="J21" s="67">
        <f t="shared" si="0"/>
        <v>0</v>
      </c>
      <c r="K21" s="70">
        <f t="shared" si="0"/>
        <v>0</v>
      </c>
      <c r="L21" s="68">
        <f t="shared" si="0"/>
        <v>0</v>
      </c>
      <c r="M21" s="69">
        <f t="shared" si="0"/>
        <v>0</v>
      </c>
      <c r="N21" s="67">
        <f t="shared" si="0"/>
        <v>0</v>
      </c>
      <c r="O21" s="70">
        <f t="shared" si="0"/>
        <v>0</v>
      </c>
      <c r="P21" s="68">
        <f t="shared" si="0"/>
        <v>0</v>
      </c>
      <c r="Q21" s="69">
        <f t="shared" si="0"/>
        <v>0</v>
      </c>
      <c r="R21" s="67">
        <f t="shared" si="0"/>
        <v>0</v>
      </c>
      <c r="S21" s="70">
        <f t="shared" si="0"/>
        <v>0</v>
      </c>
      <c r="T21" s="68">
        <f>SUMIF($B$11:$B$20,$B21,T$11:T$20)</f>
        <v>0</v>
      </c>
      <c r="U21" s="69">
        <f>SUMIF($B$11:$B$20,$B21,U$11:U$20)</f>
        <v>0</v>
      </c>
    </row>
    <row r="22" spans="1:24" ht="22.5" customHeight="1" thickBot="1">
      <c r="A22" s="279"/>
      <c r="B22" s="62" t="s">
        <v>15</v>
      </c>
      <c r="C22" s="71">
        <f>SUMIF($B$11:$B$20,$B22,C$11:C$20)</f>
        <v>0</v>
      </c>
      <c r="D22" s="72">
        <f t="shared" si="0"/>
        <v>0</v>
      </c>
      <c r="E22" s="73">
        <f t="shared" si="0"/>
        <v>0</v>
      </c>
      <c r="F22" s="71">
        <f t="shared" si="0"/>
        <v>0</v>
      </c>
      <c r="G22" s="74">
        <f t="shared" si="0"/>
        <v>0</v>
      </c>
      <c r="H22" s="72">
        <f t="shared" si="0"/>
        <v>0</v>
      </c>
      <c r="I22" s="73">
        <f t="shared" si="0"/>
        <v>0</v>
      </c>
      <c r="J22" s="71">
        <f t="shared" si="0"/>
        <v>0</v>
      </c>
      <c r="K22" s="74">
        <f t="shared" si="0"/>
        <v>0</v>
      </c>
      <c r="L22" s="72">
        <f t="shared" si="0"/>
        <v>0</v>
      </c>
      <c r="M22" s="73">
        <f t="shared" si="0"/>
        <v>0</v>
      </c>
      <c r="N22" s="71">
        <f t="shared" si="0"/>
        <v>0</v>
      </c>
      <c r="O22" s="74">
        <f t="shared" si="0"/>
        <v>0</v>
      </c>
      <c r="P22" s="72">
        <f t="shared" si="0"/>
        <v>0</v>
      </c>
      <c r="Q22" s="73">
        <f t="shared" si="0"/>
        <v>0</v>
      </c>
      <c r="R22" s="71">
        <f t="shared" si="0"/>
        <v>0</v>
      </c>
      <c r="S22" s="74">
        <f t="shared" si="0"/>
        <v>0</v>
      </c>
      <c r="T22" s="72">
        <f>SUMIF($B$11:$B$20,$B22,T$11:T$20)</f>
        <v>0</v>
      </c>
      <c r="U22" s="73">
        <f>SUMIF($B$11:$B$20,$B22,U$11:U$20)</f>
        <v>0</v>
      </c>
    </row>
    <row r="23" spans="1:24" ht="27.75" customHeight="1" thickBot="1">
      <c r="A23" s="241" t="s">
        <v>29</v>
      </c>
      <c r="B23" s="284"/>
      <c r="C23" s="75">
        <f>SUM(C21:C22)</f>
        <v>0</v>
      </c>
      <c r="D23" s="76">
        <f t="shared" ref="D23:U23" si="1">SUM(D21:D22)</f>
        <v>0</v>
      </c>
      <c r="E23" s="77">
        <f t="shared" si="1"/>
        <v>0</v>
      </c>
      <c r="F23" s="75">
        <f t="shared" si="1"/>
        <v>0</v>
      </c>
      <c r="G23" s="78">
        <f t="shared" si="1"/>
        <v>0</v>
      </c>
      <c r="H23" s="76">
        <f t="shared" si="1"/>
        <v>0</v>
      </c>
      <c r="I23" s="77">
        <f t="shared" si="1"/>
        <v>0</v>
      </c>
      <c r="J23" s="75">
        <f t="shared" si="1"/>
        <v>0</v>
      </c>
      <c r="K23" s="78">
        <f t="shared" si="1"/>
        <v>0</v>
      </c>
      <c r="L23" s="76">
        <f t="shared" si="1"/>
        <v>0</v>
      </c>
      <c r="M23" s="77">
        <f>SUM(M21:M22)</f>
        <v>0</v>
      </c>
      <c r="N23" s="75">
        <f t="shared" si="1"/>
        <v>0</v>
      </c>
      <c r="O23" s="78">
        <f t="shared" si="1"/>
        <v>0</v>
      </c>
      <c r="P23" s="76">
        <f t="shared" si="1"/>
        <v>0</v>
      </c>
      <c r="Q23" s="77">
        <f t="shared" si="1"/>
        <v>0</v>
      </c>
      <c r="R23" s="75">
        <f t="shared" si="1"/>
        <v>0</v>
      </c>
      <c r="S23" s="78">
        <f t="shared" si="1"/>
        <v>0</v>
      </c>
      <c r="T23" s="76">
        <f t="shared" si="1"/>
        <v>0</v>
      </c>
      <c r="U23" s="77">
        <f t="shared" si="1"/>
        <v>0</v>
      </c>
    </row>
    <row r="24" spans="1:24" ht="18" customHeight="1">
      <c r="A24" s="29" t="s">
        <v>10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4" ht="15" customHeight="1">
      <c r="A25" s="79" t="s">
        <v>53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29"/>
      <c r="S25" s="29"/>
      <c r="T25" s="29"/>
      <c r="U25" s="29"/>
    </row>
    <row r="26" spans="1:24" ht="15" customHeight="1">
      <c r="A26" s="79" t="s">
        <v>54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29"/>
      <c r="S26" s="29"/>
      <c r="T26" s="29"/>
      <c r="U26" s="29"/>
    </row>
    <row r="27" spans="1:24" ht="18" customHeight="1">
      <c r="A27" s="302" t="s">
        <v>30</v>
      </c>
      <c r="B27" s="303"/>
      <c r="C27" s="300" t="s">
        <v>56</v>
      </c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</row>
    <row r="28" spans="1:24" ht="18" customHeight="1">
      <c r="A28" s="302" t="s">
        <v>31</v>
      </c>
      <c r="B28" s="303"/>
      <c r="C28" s="300" t="s">
        <v>57</v>
      </c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</row>
    <row r="29" spans="1:24" ht="10.5" customHeight="1" thickBo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29"/>
      <c r="S29" s="29"/>
      <c r="T29" s="29"/>
      <c r="U29" s="29"/>
    </row>
    <row r="30" spans="1:24" ht="27.75" customHeight="1" thickBot="1">
      <c r="A30" s="304" t="s">
        <v>11</v>
      </c>
      <c r="B30" s="305"/>
      <c r="C30" s="275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7"/>
    </row>
    <row r="31" spans="1:24" ht="18.75" customHeight="1">
      <c r="A31" s="285" t="s">
        <v>35</v>
      </c>
      <c r="B31" s="285"/>
      <c r="C31" s="285"/>
      <c r="D31" s="285"/>
      <c r="E31" s="281"/>
      <c r="F31" s="281"/>
      <c r="G31" s="80" t="s">
        <v>33</v>
      </c>
      <c r="H31" s="281"/>
      <c r="I31" s="281"/>
      <c r="J31" s="306" t="s">
        <v>34</v>
      </c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W31" s="81"/>
      <c r="X31" s="82"/>
    </row>
    <row r="32" spans="1:24" ht="22.5" customHeight="1">
      <c r="A32" s="282" t="s">
        <v>44</v>
      </c>
      <c r="B32" s="83" t="s">
        <v>40</v>
      </c>
      <c r="C32" s="21"/>
      <c r="D32" s="84" t="s">
        <v>36</v>
      </c>
      <c r="E32" s="272" t="s">
        <v>37</v>
      </c>
      <c r="F32" s="273"/>
      <c r="G32" s="273"/>
      <c r="H32" s="21"/>
      <c r="I32" s="84" t="s">
        <v>36</v>
      </c>
      <c r="J32" s="272" t="s">
        <v>39</v>
      </c>
      <c r="K32" s="273"/>
      <c r="L32" s="273"/>
      <c r="M32" s="21"/>
      <c r="N32" s="84" t="s">
        <v>36</v>
      </c>
      <c r="O32" s="272" t="s">
        <v>38</v>
      </c>
      <c r="P32" s="273"/>
      <c r="Q32" s="273"/>
      <c r="R32" s="21"/>
      <c r="S32" s="85" t="s">
        <v>36</v>
      </c>
      <c r="U32" s="86"/>
    </row>
    <row r="33" spans="1:21" ht="22.5" customHeight="1">
      <c r="A33" s="283"/>
      <c r="B33" s="87" t="s">
        <v>41</v>
      </c>
      <c r="C33" s="274"/>
      <c r="D33" s="274"/>
      <c r="E33" s="274"/>
      <c r="F33" s="274"/>
      <c r="G33" s="87" t="s">
        <v>43</v>
      </c>
      <c r="H33" s="30"/>
      <c r="I33" s="88" t="s">
        <v>36</v>
      </c>
      <c r="J33" s="298" t="s">
        <v>45</v>
      </c>
      <c r="K33" s="299"/>
      <c r="L33" s="299"/>
      <c r="M33" s="299"/>
      <c r="N33" s="299"/>
      <c r="O33" s="274"/>
      <c r="P33" s="274"/>
      <c r="Q33" s="274"/>
      <c r="R33" s="274"/>
      <c r="S33" s="89" t="s">
        <v>42</v>
      </c>
      <c r="T33" s="90"/>
      <c r="U33" s="90"/>
    </row>
    <row r="34" spans="1:21" ht="6" customHeight="1">
      <c r="A34" s="29"/>
      <c r="B34" s="29"/>
      <c r="C34" s="91"/>
      <c r="D34" s="91"/>
      <c r="E34" s="91"/>
      <c r="F34" s="91"/>
      <c r="G34" s="91"/>
      <c r="H34" s="91"/>
      <c r="I34" s="91"/>
      <c r="J34" s="29"/>
      <c r="K34" s="29"/>
      <c r="L34" s="29"/>
      <c r="M34" s="91"/>
      <c r="N34" s="91"/>
      <c r="O34" s="91"/>
      <c r="P34" s="91"/>
      <c r="Q34" s="91"/>
      <c r="R34" s="91"/>
      <c r="S34" s="91"/>
      <c r="T34" s="91"/>
      <c r="U34" s="91"/>
    </row>
    <row r="35" spans="1:21" ht="18.75" customHeight="1">
      <c r="A35" s="280" t="s">
        <v>46</v>
      </c>
      <c r="B35" s="280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</row>
    <row r="36" spans="1:21" ht="15" customHeight="1">
      <c r="A36" s="269" t="s">
        <v>55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</row>
    <row r="37" spans="1:21" ht="15" customHeight="1">
      <c r="A37" s="268" t="s">
        <v>12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</row>
    <row r="38" spans="1:21" ht="18" customHeight="1">
      <c r="A38" s="267" t="s">
        <v>32</v>
      </c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</row>
  </sheetData>
  <sheetProtection sheet="1" objects="1" scenarios="1" selectLockedCells="1"/>
  <mergeCells count="36">
    <mergeCell ref="A15:A16"/>
    <mergeCell ref="A17:A18"/>
    <mergeCell ref="J33:N33"/>
    <mergeCell ref="O33:R33"/>
    <mergeCell ref="C28:U28"/>
    <mergeCell ref="C27:U27"/>
    <mergeCell ref="A28:B28"/>
    <mergeCell ref="A27:B27"/>
    <mergeCell ref="A30:B30"/>
    <mergeCell ref="J31:U31"/>
    <mergeCell ref="A13:A14"/>
    <mergeCell ref="F9:I9"/>
    <mergeCell ref="N9:Q9"/>
    <mergeCell ref="C9:E9"/>
    <mergeCell ref="A9:A10"/>
    <mergeCell ref="A1:U1"/>
    <mergeCell ref="A2:U2"/>
    <mergeCell ref="A8:U8"/>
    <mergeCell ref="J9:M9"/>
    <mergeCell ref="R9:U9"/>
    <mergeCell ref="A38:U38"/>
    <mergeCell ref="A37:U37"/>
    <mergeCell ref="A36:U36"/>
    <mergeCell ref="A19:A20"/>
    <mergeCell ref="O32:Q32"/>
    <mergeCell ref="C33:F33"/>
    <mergeCell ref="J32:L32"/>
    <mergeCell ref="C30:U30"/>
    <mergeCell ref="A21:A22"/>
    <mergeCell ref="A35:U35"/>
    <mergeCell ref="E31:F31"/>
    <mergeCell ref="H31:I31"/>
    <mergeCell ref="A32:A33"/>
    <mergeCell ref="E32:G32"/>
    <mergeCell ref="A23:B23"/>
    <mergeCell ref="A31:D31"/>
  </mergeCells>
  <phoneticPr fontId="1"/>
  <conditionalFormatting sqref="E31:F31 H31:I31">
    <cfRule type="cellIs" dxfId="1" priority="3" stopIfTrue="1" operator="notEqual">
      <formula>""</formula>
    </cfRule>
  </conditionalFormatting>
  <conditionalFormatting sqref="C9:U9">
    <cfRule type="cellIs" dxfId="0" priority="1" stopIfTrue="1" operator="equal">
      <formula>""</formula>
    </cfRule>
  </conditionalFormatting>
  <dataValidations count="2">
    <dataValidation imeMode="halfAlpha" allowBlank="1" showInputMessage="1" showErrorMessage="1" sqref="C11:U20 E31:F31 H31:I31 C32 H32 R32 M32 H33" xr:uid="{00000000-0002-0000-0100-000000000000}"/>
    <dataValidation imeMode="hiragana" allowBlank="1" showInputMessage="1" showErrorMessage="1" sqref="C30:U30 O33:R33 C33:F33" xr:uid="{00000000-0002-0000-0100-000001000000}"/>
  </dataValidations>
  <printOptions horizontalCentered="1"/>
  <pageMargins left="0.59055118110236227" right="0.59055118110236227" top="0.35433070866141736" bottom="0.27559055118110237" header="0.23622047244094491" footer="0.23622047244094491"/>
  <pageSetup paperSize="9" orientation="portrait" r:id="rId1"/>
  <headerFooter alignWithMargins="0">
    <oddFooter>&amp;C&amp;"ＭＳ Ｐ明朝,斜体"&amp;9十日町市スキー協会ノルディック部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showGridLines="0" showZeros="0" workbookViewId="0">
      <selection activeCell="I19" sqref="I19"/>
    </sheetView>
  </sheetViews>
  <sheetFormatPr defaultRowHeight="13.5"/>
  <cols>
    <col min="1" max="1" width="20.125" style="22" bestFit="1" customWidth="1"/>
    <col min="2" max="2" width="8.75" style="22" customWidth="1"/>
    <col min="3" max="5" width="9" style="22"/>
    <col min="6" max="6" width="20.125" style="22" bestFit="1" customWidth="1"/>
    <col min="7" max="7" width="8.75" style="22" customWidth="1"/>
    <col min="8" max="10" width="9" style="22"/>
    <col min="11" max="11" width="26.75" style="22" bestFit="1" customWidth="1"/>
    <col min="12" max="12" width="15" style="22" customWidth="1"/>
    <col min="13" max="13" width="8.75" style="22" customWidth="1"/>
    <col min="14" max="16384" width="9" style="22"/>
  </cols>
  <sheetData>
    <row r="1" spans="1:15">
      <c r="A1" s="309" t="s">
        <v>199</v>
      </c>
      <c r="B1" s="309"/>
      <c r="C1" s="309"/>
      <c r="D1" s="309"/>
      <c r="E1" s="32"/>
      <c r="F1" s="309" t="s">
        <v>236</v>
      </c>
      <c r="G1" s="309"/>
      <c r="H1" s="309"/>
      <c r="I1" s="309"/>
      <c r="J1" s="32"/>
      <c r="K1" s="310" t="s">
        <v>224</v>
      </c>
      <c r="L1" s="310"/>
      <c r="M1" s="310"/>
      <c r="N1" s="310"/>
      <c r="O1" s="310"/>
    </row>
    <row r="2" spans="1:15" ht="14.25" thickBot="1">
      <c r="A2" s="32"/>
      <c r="B2" s="32"/>
      <c r="C2" s="32"/>
      <c r="D2" s="122"/>
      <c r="E2" s="122"/>
      <c r="F2" s="32"/>
      <c r="G2" s="32"/>
      <c r="H2" s="32"/>
      <c r="I2" s="122"/>
      <c r="J2" s="122"/>
      <c r="K2" s="32"/>
      <c r="L2" s="32"/>
      <c r="M2" s="32"/>
      <c r="N2" s="32"/>
      <c r="O2" s="32"/>
    </row>
    <row r="3" spans="1:15" ht="14.25" thickBot="1">
      <c r="A3" s="129" t="s">
        <v>62</v>
      </c>
      <c r="B3" s="141" t="s">
        <v>198</v>
      </c>
      <c r="C3" s="146" t="s">
        <v>200</v>
      </c>
      <c r="D3" s="127" t="s">
        <v>202</v>
      </c>
      <c r="E3" s="32"/>
      <c r="F3" s="129" t="s">
        <v>62</v>
      </c>
      <c r="G3" s="141" t="s">
        <v>198</v>
      </c>
      <c r="H3" s="146" t="s">
        <v>200</v>
      </c>
      <c r="I3" s="127" t="s">
        <v>202</v>
      </c>
      <c r="J3" s="32"/>
      <c r="K3" s="140" t="s">
        <v>201</v>
      </c>
      <c r="L3" s="129" t="s">
        <v>223</v>
      </c>
      <c r="M3" s="141" t="s">
        <v>203</v>
      </c>
      <c r="N3" s="146" t="s">
        <v>200</v>
      </c>
      <c r="O3" s="127" t="s">
        <v>202</v>
      </c>
    </row>
    <row r="4" spans="1:15" ht="14.25" thickTop="1">
      <c r="A4" s="126" t="s">
        <v>116</v>
      </c>
      <c r="B4" s="142">
        <v>1000</v>
      </c>
      <c r="C4" s="147" t="str">
        <f>IF(競技申込書!$S$2=$A$1,COUNTIF(競技申込書!$AE$14:$AE$83,A4),"")</f>
        <v/>
      </c>
      <c r="D4" s="131" t="str">
        <f>IF(ISERROR(B4*C4)=TRUE,"",B4*C4)</f>
        <v/>
      </c>
      <c r="E4" s="121"/>
      <c r="F4" s="126" t="s">
        <v>128</v>
      </c>
      <c r="G4" s="142">
        <v>1000</v>
      </c>
      <c r="H4" s="147">
        <f>IF(競技申込書!$S$2=$F$1,COUNTIF(競技申込書!$AE$14:$AE$83,F4),"")</f>
        <v>0</v>
      </c>
      <c r="I4" s="131">
        <f t="shared" ref="I4:I15" si="0">IF(ISERROR(G4*H4)=TRUE,"",G4*H4)</f>
        <v>0</v>
      </c>
      <c r="J4" s="121"/>
      <c r="K4" s="22" t="s">
        <v>136</v>
      </c>
      <c r="L4" s="126" t="s">
        <v>187</v>
      </c>
      <c r="M4" s="151">
        <v>4000</v>
      </c>
      <c r="N4" s="147" t="str">
        <f>IF(競技申込書!$S$2=$K$1,COUNTIF(競技申込書!$AE$14:$AE$83,"成年男子*"),"")</f>
        <v/>
      </c>
      <c r="O4" s="136" t="str">
        <f t="shared" ref="O4:O13" si="1">IF(ISERROR(M4*N4)=TRUE,"",M4*N4)</f>
        <v/>
      </c>
    </row>
    <row r="5" spans="1:15">
      <c r="A5" s="123" t="s">
        <v>117</v>
      </c>
      <c r="B5" s="143">
        <v>1000</v>
      </c>
      <c r="C5" s="148" t="str">
        <f>IF(競技申込書!$S$2=$A$1,COUNTIF(競技申込書!$AE$14:$AE$83,A5),"")</f>
        <v/>
      </c>
      <c r="D5" s="132" t="str">
        <f t="shared" ref="D5:D15" si="2">IF(ISERROR(B5*C5)=TRUE,"",B5*C5)</f>
        <v/>
      </c>
      <c r="E5" s="121"/>
      <c r="F5" s="123" t="s">
        <v>122</v>
      </c>
      <c r="G5" s="143">
        <v>1000</v>
      </c>
      <c r="H5" s="148">
        <f>IF(競技申込書!$S$2=$F$1,COUNTIF(競技申込書!$AE$14:$AE$83,F5),"")</f>
        <v>0</v>
      </c>
      <c r="I5" s="132">
        <f t="shared" si="0"/>
        <v>0</v>
      </c>
      <c r="J5" s="121"/>
      <c r="K5" s="22" t="s">
        <v>137</v>
      </c>
      <c r="L5" s="123" t="s">
        <v>192</v>
      </c>
      <c r="M5" s="152">
        <v>4000</v>
      </c>
      <c r="N5" s="148" t="str">
        <f>IF(競技申込書!$S$2=$K$1,COUNTIF(競技申込書!$AE$14:$AE$83,"壮年男子*"),"")</f>
        <v/>
      </c>
      <c r="O5" s="137" t="str">
        <f t="shared" si="1"/>
        <v/>
      </c>
    </row>
    <row r="6" spans="1:15">
      <c r="A6" s="123" t="s">
        <v>118</v>
      </c>
      <c r="B6" s="143">
        <v>1000</v>
      </c>
      <c r="C6" s="148" t="str">
        <f>IF(競技申込書!$S$2=$A$1,COUNTIF(競技申込書!$AE$14:$AE$83,A6),"")</f>
        <v/>
      </c>
      <c r="D6" s="132" t="str">
        <f t="shared" si="2"/>
        <v/>
      </c>
      <c r="E6" s="121"/>
      <c r="F6" s="123" t="s">
        <v>123</v>
      </c>
      <c r="G6" s="143">
        <v>1000</v>
      </c>
      <c r="H6" s="148">
        <f>IF(競技申込書!$S$2=$F$1,COUNTIF(競技申込書!$AE$14:$AE$83,F6),"")</f>
        <v>0</v>
      </c>
      <c r="I6" s="132">
        <f t="shared" si="0"/>
        <v>0</v>
      </c>
      <c r="J6" s="121"/>
      <c r="K6" s="22" t="s">
        <v>138</v>
      </c>
      <c r="L6" s="123" t="s">
        <v>188</v>
      </c>
      <c r="M6" s="152">
        <v>3000</v>
      </c>
      <c r="N6" s="148" t="str">
        <f>IF(競技申込書!$S$2=$K$1,COUNTIF(競技申込書!$AE$14:$AE$83,"高校男子*"),"")</f>
        <v/>
      </c>
      <c r="O6" s="137" t="str">
        <f t="shared" si="1"/>
        <v/>
      </c>
    </row>
    <row r="7" spans="1:15">
      <c r="A7" s="123" t="s">
        <v>122</v>
      </c>
      <c r="B7" s="143">
        <v>1000</v>
      </c>
      <c r="C7" s="148" t="str">
        <f>IF(競技申込書!$S$2=$A$1,COUNTIF(競技申込書!$AE$14:$AE$83,A7),"")</f>
        <v/>
      </c>
      <c r="D7" s="132" t="str">
        <f t="shared" si="2"/>
        <v/>
      </c>
      <c r="E7" s="121"/>
      <c r="F7" s="123" t="s">
        <v>130</v>
      </c>
      <c r="G7" s="143">
        <v>1000</v>
      </c>
      <c r="H7" s="148">
        <f>IF(競技申込書!$S$2=$F$1,COUNTIF(競技申込書!$AE$14:$AE$83,F7),"")</f>
        <v>0</v>
      </c>
      <c r="I7" s="132">
        <f t="shared" si="0"/>
        <v>0</v>
      </c>
      <c r="J7" s="121"/>
      <c r="K7" s="22" t="s">
        <v>139</v>
      </c>
      <c r="L7" s="123" t="s">
        <v>194</v>
      </c>
      <c r="M7" s="152">
        <v>2000</v>
      </c>
      <c r="N7" s="148" t="str">
        <f>IF(競技申込書!$S$2=$K$1,COUNTIF(競技申込書!$AE$14:$AE$83,"中学*男子*"),"")</f>
        <v/>
      </c>
      <c r="O7" s="137" t="str">
        <f t="shared" si="1"/>
        <v/>
      </c>
    </row>
    <row r="8" spans="1:15" ht="14.25" thickBot="1">
      <c r="A8" s="123" t="s">
        <v>123</v>
      </c>
      <c r="B8" s="143">
        <v>1000</v>
      </c>
      <c r="C8" s="148" t="str">
        <f>IF(競技申込書!$S$2=$A$1,COUNTIF(競技申込書!$AE$14:$AE$83,A8),"")</f>
        <v/>
      </c>
      <c r="D8" s="132" t="str">
        <f t="shared" si="2"/>
        <v/>
      </c>
      <c r="E8" s="121"/>
      <c r="F8" s="123" t="s">
        <v>131</v>
      </c>
      <c r="G8" s="143">
        <v>1000</v>
      </c>
      <c r="H8" s="148">
        <f>IF(競技申込書!$S$2=$F$1,COUNTIF(競技申込書!$AE$14:$AE$83,F8),"")</f>
        <v>0</v>
      </c>
      <c r="I8" s="132">
        <f t="shared" si="0"/>
        <v>0</v>
      </c>
      <c r="J8" s="121"/>
      <c r="K8" s="22" t="s">
        <v>140</v>
      </c>
      <c r="L8" s="124" t="s">
        <v>195</v>
      </c>
      <c r="M8" s="153">
        <v>2000</v>
      </c>
      <c r="N8" s="149" t="str">
        <f>IF(競技申込書!$S$2=$K$1,COUNTIF(競技申込書!$AE$14:$AE$83,"小学*男子*"),"")</f>
        <v/>
      </c>
      <c r="O8" s="138" t="str">
        <f t="shared" si="1"/>
        <v/>
      </c>
    </row>
    <row r="9" spans="1:15" ht="14.25" thickBot="1">
      <c r="A9" s="124" t="s">
        <v>126</v>
      </c>
      <c r="B9" s="144">
        <v>1000</v>
      </c>
      <c r="C9" s="149" t="str">
        <f>IF(競技申込書!$S$2=$A$1,COUNTIF(競技申込書!$AE$14:$AE$83,A9),"")</f>
        <v/>
      </c>
      <c r="D9" s="133" t="str">
        <f t="shared" si="2"/>
        <v/>
      </c>
      <c r="E9" s="121"/>
      <c r="F9" s="124" t="s">
        <v>134</v>
      </c>
      <c r="G9" s="144">
        <v>1000</v>
      </c>
      <c r="H9" s="149">
        <f>IF(競技申込書!$S$2=$F$1,COUNTIF(競技申込書!$AE$14:$AE$83,F9),"")</f>
        <v>0</v>
      </c>
      <c r="I9" s="133">
        <f t="shared" si="0"/>
        <v>0</v>
      </c>
      <c r="J9" s="121"/>
      <c r="K9" s="22" t="s">
        <v>141</v>
      </c>
      <c r="L9" s="126" t="s">
        <v>189</v>
      </c>
      <c r="M9" s="151">
        <v>4000</v>
      </c>
      <c r="N9" s="147" t="str">
        <f>IF(競技申込書!$S$2=$K$1,COUNTIF(競技申込書!$AE$14:$AE$83,"成年女子*"),"")</f>
        <v/>
      </c>
      <c r="O9" s="136" t="str">
        <f t="shared" si="1"/>
        <v/>
      </c>
    </row>
    <row r="10" spans="1:15">
      <c r="A10" s="126" t="s">
        <v>119</v>
      </c>
      <c r="B10" s="142">
        <v>1000</v>
      </c>
      <c r="C10" s="147" t="str">
        <f>IF(競技申込書!$S$2=$A$1,COUNTIF(競技申込書!$AE$14:$AE$83,A10),"")</f>
        <v/>
      </c>
      <c r="D10" s="131" t="str">
        <f t="shared" si="2"/>
        <v/>
      </c>
      <c r="E10" s="121"/>
      <c r="F10" s="126" t="s">
        <v>129</v>
      </c>
      <c r="G10" s="142">
        <v>1000</v>
      </c>
      <c r="H10" s="147">
        <f>IF(競技申込書!$S$2=$F$1,COUNTIF(競技申込書!$AE$14:$AE$83,F10),"")</f>
        <v>0</v>
      </c>
      <c r="I10" s="131">
        <f t="shared" si="0"/>
        <v>0</v>
      </c>
      <c r="J10" s="121"/>
      <c r="K10" s="22" t="s">
        <v>142</v>
      </c>
      <c r="L10" s="123" t="s">
        <v>193</v>
      </c>
      <c r="M10" s="152">
        <v>4000</v>
      </c>
      <c r="N10" s="148" t="str">
        <f>IF(競技申込書!$S$2=$K$1,COUNTIF(競技申込書!$AE$14:$AE$83,"壮年女子*"),"")</f>
        <v/>
      </c>
      <c r="O10" s="137" t="str">
        <f t="shared" si="1"/>
        <v/>
      </c>
    </row>
    <row r="11" spans="1:15">
      <c r="A11" s="123" t="s">
        <v>120</v>
      </c>
      <c r="B11" s="143">
        <v>1000</v>
      </c>
      <c r="C11" s="148" t="str">
        <f>IF(競技申込書!$S$2=$A$1,COUNTIF(競技申込書!$AE$14:$AE$83,A11),"")</f>
        <v/>
      </c>
      <c r="D11" s="132" t="str">
        <f t="shared" si="2"/>
        <v/>
      </c>
      <c r="E11" s="121"/>
      <c r="F11" s="123" t="s">
        <v>124</v>
      </c>
      <c r="G11" s="143">
        <v>1000</v>
      </c>
      <c r="H11" s="148">
        <f>IF(競技申込書!$S$2=$F$1,COUNTIF(競技申込書!$AE$14:$AE$83,F11),"")</f>
        <v>0</v>
      </c>
      <c r="I11" s="132">
        <f t="shared" si="0"/>
        <v>0</v>
      </c>
      <c r="J11" s="121"/>
      <c r="K11" s="22" t="s">
        <v>143</v>
      </c>
      <c r="L11" s="123" t="s">
        <v>190</v>
      </c>
      <c r="M11" s="152">
        <v>3000</v>
      </c>
      <c r="N11" s="148" t="str">
        <f>IF(競技申込書!$S$2=$K$1,COUNTIF(競技申込書!$AE$14:$AE$83,"高校女子*"),"")</f>
        <v/>
      </c>
      <c r="O11" s="137" t="str">
        <f t="shared" si="1"/>
        <v/>
      </c>
    </row>
    <row r="12" spans="1:15">
      <c r="A12" s="123" t="s">
        <v>121</v>
      </c>
      <c r="B12" s="143">
        <v>1000</v>
      </c>
      <c r="C12" s="148" t="str">
        <f>IF(競技申込書!$S$2=$A$1,COUNTIF(競技申込書!$AE$14:$AE$83,A12),"")</f>
        <v/>
      </c>
      <c r="D12" s="132" t="str">
        <f t="shared" si="2"/>
        <v/>
      </c>
      <c r="E12" s="121"/>
      <c r="F12" s="123" t="s">
        <v>125</v>
      </c>
      <c r="G12" s="143">
        <v>1000</v>
      </c>
      <c r="H12" s="148">
        <f>IF(競技申込書!$S$2=$F$1,COUNTIF(競技申込書!$AE$14:$AE$83,F12),"")</f>
        <v>0</v>
      </c>
      <c r="I12" s="132">
        <f t="shared" si="0"/>
        <v>0</v>
      </c>
      <c r="J12" s="121"/>
      <c r="K12" s="22" t="s">
        <v>144</v>
      </c>
      <c r="L12" s="123" t="s">
        <v>196</v>
      </c>
      <c r="M12" s="152">
        <v>2000</v>
      </c>
      <c r="N12" s="148" t="str">
        <f>IF(競技申込書!$S$2=$K$1,COUNTIF(競技申込書!$AE$14:$AE$83,"中学*女子*"),"")</f>
        <v/>
      </c>
      <c r="O12" s="137" t="str">
        <f t="shared" si="1"/>
        <v/>
      </c>
    </row>
    <row r="13" spans="1:15" ht="14.25" thickBot="1">
      <c r="A13" s="123" t="s">
        <v>124</v>
      </c>
      <c r="B13" s="143">
        <v>1000</v>
      </c>
      <c r="C13" s="148" t="str">
        <f>IF(競技申込書!$S$2=$A$1,COUNTIF(競技申込書!$AE$14:$AE$83,A13),"")</f>
        <v/>
      </c>
      <c r="D13" s="132" t="str">
        <f t="shared" si="2"/>
        <v/>
      </c>
      <c r="E13" s="121"/>
      <c r="F13" s="123" t="s">
        <v>132</v>
      </c>
      <c r="G13" s="143">
        <v>1000</v>
      </c>
      <c r="H13" s="148">
        <f>IF(競技申込書!$S$2=$F$1,COUNTIF(競技申込書!$AE$14:$AE$83,F13),"")</f>
        <v>0</v>
      </c>
      <c r="I13" s="132">
        <f t="shared" si="0"/>
        <v>0</v>
      </c>
      <c r="J13" s="121"/>
      <c r="K13" s="22" t="s">
        <v>145</v>
      </c>
      <c r="L13" s="125" t="s">
        <v>197</v>
      </c>
      <c r="M13" s="154">
        <v>2000</v>
      </c>
      <c r="N13" s="150" t="str">
        <f>IF(競技申込書!$S$2=$K$1,COUNTIF(競技申込書!$AE$14:$AE$83,"小学*女子*"),"")</f>
        <v/>
      </c>
      <c r="O13" s="139" t="str">
        <f t="shared" si="1"/>
        <v/>
      </c>
    </row>
    <row r="14" spans="1:15" ht="14.25" thickBot="1">
      <c r="A14" s="123" t="s">
        <v>125</v>
      </c>
      <c r="B14" s="143">
        <v>1000</v>
      </c>
      <c r="C14" s="148" t="str">
        <f>IF(競技申込書!$S$2=$A$1,COUNTIF(競技申込書!$AE$14:$AE$83,A14),"")</f>
        <v/>
      </c>
      <c r="D14" s="132" t="str">
        <f t="shared" si="2"/>
        <v/>
      </c>
      <c r="E14" s="121"/>
      <c r="F14" s="123" t="s">
        <v>133</v>
      </c>
      <c r="G14" s="143">
        <v>1000</v>
      </c>
      <c r="H14" s="148">
        <f>IF(競技申込書!$S$2=$F$1,COUNTIF(競技申込書!$AE$14:$AE$83,F14),"")</f>
        <v>0</v>
      </c>
      <c r="I14" s="132">
        <f t="shared" si="0"/>
        <v>0</v>
      </c>
      <c r="J14" s="121"/>
      <c r="K14" s="22" t="s">
        <v>146</v>
      </c>
      <c r="L14" s="307" t="s">
        <v>204</v>
      </c>
      <c r="M14" s="308"/>
      <c r="N14" s="190">
        <f>SUM(N4:N13)</f>
        <v>0</v>
      </c>
      <c r="O14" s="128">
        <f>SUM(O4:O13)</f>
        <v>0</v>
      </c>
    </row>
    <row r="15" spans="1:15" ht="14.25" thickBot="1">
      <c r="A15" s="125" t="s">
        <v>127</v>
      </c>
      <c r="B15" s="145">
        <v>1000</v>
      </c>
      <c r="C15" s="150" t="str">
        <f>IF(競技申込書!$S$2=$A$1,COUNTIF(競技申込書!$AE$14:$AE$83,A15),"")</f>
        <v/>
      </c>
      <c r="D15" s="134" t="str">
        <f t="shared" si="2"/>
        <v/>
      </c>
      <c r="E15" s="121"/>
      <c r="F15" s="123" t="s">
        <v>135</v>
      </c>
      <c r="G15" s="143">
        <v>1000</v>
      </c>
      <c r="H15" s="148">
        <f>IF(競技申込書!$S$2=$F$1,COUNTIF(競技申込書!$AE$14:$AE$83,F15),"")</f>
        <v>0</v>
      </c>
      <c r="I15" s="132">
        <f t="shared" si="0"/>
        <v>0</v>
      </c>
      <c r="J15" s="121"/>
      <c r="K15" s="22" t="s">
        <v>147</v>
      </c>
    </row>
    <row r="16" spans="1:15" ht="14.25" thickBot="1">
      <c r="A16" s="307" t="s">
        <v>204</v>
      </c>
      <c r="B16" s="308"/>
      <c r="C16" s="190">
        <f>SUM(C4:C15)</f>
        <v>0</v>
      </c>
      <c r="D16" s="135">
        <f>SUM(D4:D15)</f>
        <v>0</v>
      </c>
      <c r="F16" s="307" t="s">
        <v>204</v>
      </c>
      <c r="G16" s="308"/>
      <c r="H16" s="190">
        <f>SUM(H4:H15)</f>
        <v>0</v>
      </c>
      <c r="I16" s="135">
        <f>SUM(I4:I15)</f>
        <v>0</v>
      </c>
      <c r="J16" s="121"/>
      <c r="K16" s="22" t="s">
        <v>191</v>
      </c>
    </row>
    <row r="17" spans="1:11">
      <c r="A17" s="32"/>
      <c r="B17" s="32"/>
      <c r="C17" s="32"/>
      <c r="D17" s="32"/>
      <c r="E17" s="32"/>
      <c r="K17" s="22" t="s">
        <v>148</v>
      </c>
    </row>
    <row r="18" spans="1:11">
      <c r="K18" s="22" t="s">
        <v>149</v>
      </c>
    </row>
    <row r="19" spans="1:11">
      <c r="K19" s="22" t="s">
        <v>150</v>
      </c>
    </row>
    <row r="20" spans="1:11">
      <c r="A20" s="309" t="s">
        <v>211</v>
      </c>
      <c r="B20" s="309"/>
      <c r="C20" s="309"/>
      <c r="D20" s="309"/>
      <c r="K20" s="22" t="s">
        <v>151</v>
      </c>
    </row>
    <row r="21" spans="1:11" ht="14.25" thickBot="1">
      <c r="A21" s="32"/>
      <c r="B21" s="32"/>
      <c r="C21" s="32"/>
      <c r="D21" s="122"/>
      <c r="K21" s="22" t="s">
        <v>152</v>
      </c>
    </row>
    <row r="22" spans="1:11" ht="14.25" thickBot="1">
      <c r="A22" s="129" t="s">
        <v>62</v>
      </c>
      <c r="B22" s="141" t="s">
        <v>198</v>
      </c>
      <c r="C22" s="146" t="s">
        <v>200</v>
      </c>
      <c r="D22" s="127" t="s">
        <v>202</v>
      </c>
      <c r="K22" s="22" t="s">
        <v>153</v>
      </c>
    </row>
    <row r="23" spans="1:11" ht="14.25" thickTop="1">
      <c r="A23" s="126" t="s">
        <v>212</v>
      </c>
      <c r="B23" s="142">
        <v>1000</v>
      </c>
      <c r="C23" s="147" t="str">
        <f>IF(競技申込書!$S$2=$A$20,COUNTIF(競技申込書!$AE$14:$AE$83,A23),"")</f>
        <v/>
      </c>
      <c r="D23" s="131" t="str">
        <f t="shared" ref="D23:D32" si="3">IF(ISERROR(B23*C23)=TRUE,"",B23*C23)</f>
        <v/>
      </c>
      <c r="K23" s="22" t="s">
        <v>154</v>
      </c>
    </row>
    <row r="24" spans="1:11">
      <c r="A24" s="123" t="s">
        <v>213</v>
      </c>
      <c r="B24" s="143">
        <v>1000</v>
      </c>
      <c r="C24" s="148" t="str">
        <f>IF(競技申込書!$S$2=$A$20,COUNTIF(競技申込書!$AE$14:$AE$83,A24),"")</f>
        <v/>
      </c>
      <c r="D24" s="132" t="str">
        <f t="shared" si="3"/>
        <v/>
      </c>
      <c r="K24" s="22" t="s">
        <v>155</v>
      </c>
    </row>
    <row r="25" spans="1:11">
      <c r="A25" s="123" t="s">
        <v>214</v>
      </c>
      <c r="B25" s="143">
        <v>1000</v>
      </c>
      <c r="C25" s="148" t="str">
        <f>IF(競技申込書!$S$2=$A$20,COUNTIF(競技申込書!$AE$14:$AE$83,A25),"")</f>
        <v/>
      </c>
      <c r="D25" s="132" t="str">
        <f t="shared" si="3"/>
        <v/>
      </c>
      <c r="K25" s="22" t="s">
        <v>156</v>
      </c>
    </row>
    <row r="26" spans="1:11">
      <c r="A26" s="123" t="s">
        <v>221</v>
      </c>
      <c r="B26" s="143">
        <v>1000</v>
      </c>
      <c r="C26" s="148" t="str">
        <f>IF(競技申込書!$S$2=$A$20,COUNTIF(競技申込書!$AE$14:$AE$83,A26),"")</f>
        <v/>
      </c>
      <c r="D26" s="132" t="str">
        <f t="shared" si="3"/>
        <v/>
      </c>
      <c r="K26" s="22" t="s">
        <v>157</v>
      </c>
    </row>
    <row r="27" spans="1:11" ht="14.25" thickBot="1">
      <c r="A27" s="124" t="s">
        <v>215</v>
      </c>
      <c r="B27" s="144">
        <v>1000</v>
      </c>
      <c r="C27" s="149" t="str">
        <f>IF(競技申込書!$S$2=$A$20,COUNTIF(競技申込書!$AE$14:$AE$83,A27),"")</f>
        <v/>
      </c>
      <c r="D27" s="133" t="str">
        <f t="shared" si="3"/>
        <v/>
      </c>
      <c r="K27" s="22" t="s">
        <v>158</v>
      </c>
    </row>
    <row r="28" spans="1:11">
      <c r="A28" s="126" t="s">
        <v>217</v>
      </c>
      <c r="B28" s="142">
        <v>1000</v>
      </c>
      <c r="C28" s="147" t="str">
        <f>IF(競技申込書!$S$2=$A$20,COUNTIF(競技申込書!$AE$14:$AE$83,A28),"")</f>
        <v/>
      </c>
      <c r="D28" s="131" t="str">
        <f t="shared" si="3"/>
        <v/>
      </c>
      <c r="K28" s="22" t="s">
        <v>159</v>
      </c>
    </row>
    <row r="29" spans="1:11">
      <c r="A29" s="123" t="s">
        <v>218</v>
      </c>
      <c r="B29" s="143">
        <v>1000</v>
      </c>
      <c r="C29" s="148" t="str">
        <f>IF(競技申込書!$S$2=$A$20,COUNTIF(競技申込書!$AE$14:$AE$83,A29),"")</f>
        <v/>
      </c>
      <c r="D29" s="132" t="str">
        <f t="shared" si="3"/>
        <v/>
      </c>
      <c r="K29" s="22" t="s">
        <v>160</v>
      </c>
    </row>
    <row r="30" spans="1:11">
      <c r="A30" s="123" t="s">
        <v>219</v>
      </c>
      <c r="B30" s="143">
        <v>1000</v>
      </c>
      <c r="C30" s="148" t="str">
        <f>IF(競技申込書!$S$2=$A$20,COUNTIF(競技申込書!$AE$14:$AE$83,A30),"")</f>
        <v/>
      </c>
      <c r="D30" s="132" t="str">
        <f t="shared" si="3"/>
        <v/>
      </c>
      <c r="K30" s="22" t="s">
        <v>163</v>
      </c>
    </row>
    <row r="31" spans="1:11">
      <c r="A31" s="123" t="s">
        <v>220</v>
      </c>
      <c r="B31" s="143">
        <v>1000</v>
      </c>
      <c r="C31" s="148" t="str">
        <f>IF(競技申込書!$S$2=$A$20,COUNTIF(競技申込書!$AE$14:$AE$83,A31),"")</f>
        <v/>
      </c>
      <c r="D31" s="132" t="str">
        <f t="shared" si="3"/>
        <v/>
      </c>
      <c r="E31" s="130"/>
      <c r="K31" s="22" t="s">
        <v>161</v>
      </c>
    </row>
    <row r="32" spans="1:11" ht="14.25" thickBot="1">
      <c r="A32" s="123" t="s">
        <v>216</v>
      </c>
      <c r="B32" s="143">
        <v>1000</v>
      </c>
      <c r="C32" s="148" t="str">
        <f>IF(競技申込書!$S$2=$A$20,COUNTIF(競技申込書!$AE$14:$AE$83,A32),"")</f>
        <v/>
      </c>
      <c r="D32" s="132" t="str">
        <f t="shared" si="3"/>
        <v/>
      </c>
      <c r="E32" s="130"/>
      <c r="K32" s="22" t="s">
        <v>162</v>
      </c>
    </row>
    <row r="33" spans="1:11" ht="14.25" thickBot="1">
      <c r="A33" s="307" t="s">
        <v>204</v>
      </c>
      <c r="B33" s="308"/>
      <c r="C33" s="190">
        <f>SUM(C23:C32)</f>
        <v>0</v>
      </c>
      <c r="D33" s="135">
        <f>SUM(D23:D32)</f>
        <v>0</v>
      </c>
      <c r="E33" s="130"/>
      <c r="K33" s="22" t="s">
        <v>164</v>
      </c>
    </row>
    <row r="34" spans="1:11">
      <c r="C34" s="130"/>
      <c r="D34" s="130"/>
      <c r="E34" s="130"/>
      <c r="K34" s="22" t="s">
        <v>165</v>
      </c>
    </row>
    <row r="35" spans="1:11">
      <c r="C35" s="130"/>
      <c r="D35" s="130"/>
      <c r="E35" s="130"/>
      <c r="K35" s="22" t="s">
        <v>166</v>
      </c>
    </row>
    <row r="36" spans="1:11">
      <c r="C36" s="130"/>
      <c r="D36" s="130"/>
      <c r="E36" s="130"/>
      <c r="K36" s="22" t="s">
        <v>167</v>
      </c>
    </row>
    <row r="37" spans="1:11">
      <c r="C37" s="130"/>
      <c r="D37" s="130"/>
      <c r="E37" s="130"/>
      <c r="K37" s="22" t="s">
        <v>168</v>
      </c>
    </row>
    <row r="38" spans="1:11">
      <c r="C38" s="130"/>
      <c r="D38" s="130"/>
      <c r="E38" s="130"/>
      <c r="K38" s="22" t="s">
        <v>169</v>
      </c>
    </row>
    <row r="39" spans="1:11">
      <c r="C39" s="130"/>
      <c r="D39" s="130"/>
      <c r="E39" s="130"/>
      <c r="K39" s="22" t="s">
        <v>170</v>
      </c>
    </row>
    <row r="40" spans="1:11">
      <c r="C40" s="130"/>
      <c r="D40" s="130"/>
      <c r="E40" s="130"/>
      <c r="K40" s="22" t="s">
        <v>171</v>
      </c>
    </row>
    <row r="41" spans="1:11">
      <c r="C41" s="130"/>
      <c r="D41" s="130"/>
      <c r="E41" s="130"/>
      <c r="K41" s="22" t="s">
        <v>172</v>
      </c>
    </row>
    <row r="42" spans="1:11">
      <c r="C42" s="130"/>
      <c r="D42" s="130"/>
      <c r="E42" s="130"/>
      <c r="K42" s="22" t="s">
        <v>173</v>
      </c>
    </row>
    <row r="43" spans="1:11">
      <c r="C43" s="130"/>
      <c r="D43" s="130"/>
      <c r="E43" s="130"/>
      <c r="K43" s="22" t="s">
        <v>174</v>
      </c>
    </row>
    <row r="44" spans="1:11">
      <c r="C44" s="130"/>
      <c r="D44" s="130"/>
      <c r="E44" s="130"/>
      <c r="K44" s="22" t="s">
        <v>175</v>
      </c>
    </row>
    <row r="45" spans="1:11">
      <c r="C45" s="130"/>
      <c r="D45" s="130"/>
      <c r="E45" s="130"/>
      <c r="K45" s="22" t="s">
        <v>176</v>
      </c>
    </row>
    <row r="46" spans="1:11">
      <c r="C46" s="130"/>
      <c r="D46" s="130"/>
      <c r="E46" s="130"/>
      <c r="K46" s="22" t="s">
        <v>177</v>
      </c>
    </row>
    <row r="47" spans="1:11">
      <c r="C47" s="130"/>
      <c r="D47" s="130"/>
      <c r="E47" s="130"/>
      <c r="K47" s="22" t="s">
        <v>178</v>
      </c>
    </row>
    <row r="48" spans="1:11">
      <c r="C48" s="130"/>
      <c r="D48" s="130"/>
      <c r="E48" s="130"/>
      <c r="K48" s="22" t="s">
        <v>179</v>
      </c>
    </row>
    <row r="49" spans="3:11">
      <c r="C49" s="130"/>
      <c r="D49" s="130"/>
      <c r="E49" s="130"/>
      <c r="K49" s="22" t="s">
        <v>180</v>
      </c>
    </row>
    <row r="50" spans="3:11">
      <c r="C50" s="130"/>
      <c r="D50" s="130"/>
      <c r="E50" s="130"/>
      <c r="K50" s="22" t="s">
        <v>181</v>
      </c>
    </row>
    <row r="51" spans="3:11">
      <c r="C51" s="130"/>
      <c r="D51" s="130"/>
      <c r="E51" s="130"/>
      <c r="K51" s="22" t="s">
        <v>182</v>
      </c>
    </row>
    <row r="52" spans="3:11">
      <c r="C52" s="130"/>
      <c r="D52" s="130"/>
      <c r="E52" s="130"/>
      <c r="K52" s="22" t="s">
        <v>183</v>
      </c>
    </row>
    <row r="53" spans="3:11">
      <c r="C53" s="130"/>
      <c r="D53" s="130"/>
      <c r="E53" s="130"/>
      <c r="K53" s="22" t="s">
        <v>184</v>
      </c>
    </row>
    <row r="54" spans="3:11">
      <c r="C54" s="130"/>
      <c r="D54" s="130"/>
      <c r="E54" s="130"/>
      <c r="K54" s="22" t="s">
        <v>185</v>
      </c>
    </row>
    <row r="55" spans="3:11">
      <c r="C55" s="130"/>
      <c r="D55" s="130"/>
      <c r="E55" s="130"/>
      <c r="K55" s="22" t="s">
        <v>186</v>
      </c>
    </row>
  </sheetData>
  <mergeCells count="8">
    <mergeCell ref="A33:B33"/>
    <mergeCell ref="A1:D1"/>
    <mergeCell ref="F1:I1"/>
    <mergeCell ref="K1:O1"/>
    <mergeCell ref="A16:B16"/>
    <mergeCell ref="F16:G16"/>
    <mergeCell ref="L14:M14"/>
    <mergeCell ref="A20:D20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競技申込書</vt:lpstr>
      <vt:lpstr>宿泊申込書</vt:lpstr>
      <vt:lpstr>参加料計算</vt:lpstr>
      <vt:lpstr>Jr.クロ2003</vt:lpstr>
      <vt:lpstr>Jr.クロカン</vt:lpstr>
      <vt:lpstr>競技申込書!Print_Area</vt:lpstr>
      <vt:lpstr>宿泊申込書!Print_Area</vt:lpstr>
      <vt:lpstr>競技申込書!Print_Titles</vt:lpstr>
      <vt:lpstr>カルフ</vt:lpstr>
      <vt:lpstr>カルフ2003</vt:lpstr>
      <vt:lpstr>ローラー</vt:lpstr>
      <vt:lpstr>ローラー2003</vt:lpstr>
      <vt:lpstr>市民</vt:lpstr>
      <vt:lpstr>市民2003</vt:lpstr>
      <vt:lpstr>十日町カップクロスカントリースキー大会</vt:lpstr>
      <vt:lpstr>十日町カップローラースキー大会</vt:lpstr>
      <vt:lpstr>十日町市民スキー選手権大会</vt:lpstr>
      <vt:lpstr>大会名</vt:lpstr>
      <vt:lpstr>中越地区ジュニアクロスカントリースキー大会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Tsuyoshi Maruyama</dc:creator>
  <cp:lastModifiedBy>YCS.Admin</cp:lastModifiedBy>
  <cp:lastPrinted>2017-12-31T08:20:07Z</cp:lastPrinted>
  <dcterms:created xsi:type="dcterms:W3CDTF">1997-01-08T22:48:59Z</dcterms:created>
  <dcterms:modified xsi:type="dcterms:W3CDTF">2024-01-06T04:12:30Z</dcterms:modified>
</cp:coreProperties>
</file>