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T NORDIC▼\2022~2023_R04年度▼\20230304~05_◇十日町ｶｯﾌﾟ_LIVE20000000\00_HP掲載用データ\20230202_要項・ｴﾝﾄﾘｰｼｰﾄ\"/>
    </mc:Choice>
  </mc:AlternateContent>
  <xr:revisionPtr revIDLastSave="0" documentId="13_ncr:1_{762EF348-9C61-4AA6-84DD-1A1C09420D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競技申込書" sheetId="5" r:id="rId1"/>
    <sheet name="参加料計算" sheetId="9" state="hidden" r:id="rId2"/>
  </sheets>
  <definedNames>
    <definedName name="Jr.CC女子">参加料計算!$A$10:$A$15</definedName>
    <definedName name="Jr.CC男子">参加料計算!$A$4:$A$9</definedName>
    <definedName name="_xlnm.Print_Area" localSheetId="0">競技申込書!$A$2:$AF$61</definedName>
    <definedName name="_xlnm.Print_Titles" localSheetId="0">競技申込書!$13:$13</definedName>
    <definedName name="ローラー女子">参加料計算!$A$28:$A$32</definedName>
    <definedName name="ローラー男子">参加料計算!$A$23:$A$27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$10,参加料計算!$A$22:$D$33))))</definedName>
    <definedName name="市民女子">参加料計算!$F$10:$F$15</definedName>
    <definedName name="市民男子">参加料計算!$F$4:$F$9</definedName>
    <definedName name="十日町カップクロスカントリースキー大会">参加料計算!$K$4:$K$23</definedName>
    <definedName name="十日町カップローラースキー大会">参加料計算!$A$23:$A$32</definedName>
    <definedName name="十日町カップ女子">参加料計算!$K$14:$K$23</definedName>
    <definedName name="十日町カップ男子">参加料計算!$K$4:$K$13</definedName>
    <definedName name="十日町市民スキー選手権大会">参加料計算!$F$4:$F$15</definedName>
    <definedName name="大会名">参加料計算!$Q$3:$Q$6</definedName>
    <definedName name="中越地区ジュニアクロスカントリースキー大会">参加料計算!$A$4:$A$15</definedName>
  </definedNames>
  <calcPr calcId="191029"/>
</workbook>
</file>

<file path=xl/calcChain.xml><?xml version="1.0" encoding="utf-8"?>
<calcChain xmlns="http://schemas.openxmlformats.org/spreadsheetml/2006/main">
  <c r="N7" i="9" l="1"/>
  <c r="N4" i="9"/>
  <c r="N9" i="9"/>
  <c r="N8" i="9"/>
  <c r="N6" i="9"/>
  <c r="N5" i="9"/>
  <c r="G15" i="5" l="1"/>
  <c r="Q3" i="9"/>
  <c r="Q4" i="9"/>
  <c r="Q5" i="9"/>
  <c r="U47" i="5" s="1"/>
  <c r="Q6" i="9"/>
  <c r="AG31" i="5" l="1"/>
  <c r="AG15" i="5"/>
  <c r="AG16" i="5"/>
  <c r="AG39" i="5"/>
  <c r="AG38" i="5"/>
  <c r="AG27" i="5"/>
  <c r="AG43" i="5"/>
  <c r="AG35" i="5"/>
  <c r="AG23" i="5"/>
  <c r="AG42" i="5"/>
  <c r="AG34" i="5"/>
  <c r="AG19" i="5"/>
  <c r="AG17" i="5"/>
  <c r="AG30" i="5"/>
  <c r="AG26" i="5"/>
  <c r="AG22" i="5"/>
  <c r="AG18" i="5"/>
  <c r="AG41" i="5"/>
  <c r="AG37" i="5"/>
  <c r="AG33" i="5"/>
  <c r="AG29" i="5"/>
  <c r="AG25" i="5"/>
  <c r="AG21" i="5"/>
  <c r="AG14" i="5"/>
  <c r="AG40" i="5"/>
  <c r="AG36" i="5"/>
  <c r="AG32" i="5"/>
  <c r="AG28" i="5"/>
  <c r="AG24" i="5"/>
  <c r="AG20" i="5"/>
  <c r="E44" i="5" l="1"/>
  <c r="AD44" i="5"/>
  <c r="C4" i="9" l="1"/>
  <c r="D4" i="9" s="1"/>
  <c r="H4" i="9"/>
  <c r="I4" i="9" s="1"/>
  <c r="O4" i="9"/>
  <c r="C5" i="9"/>
  <c r="D5" i="9" s="1"/>
  <c r="H5" i="9"/>
  <c r="I5" i="9" s="1"/>
  <c r="C6" i="9"/>
  <c r="D6" i="9" s="1"/>
  <c r="H6" i="9"/>
  <c r="I6" i="9" s="1"/>
  <c r="C7" i="9"/>
  <c r="D7" i="9" s="1"/>
  <c r="H7" i="9"/>
  <c r="I7" i="9" s="1"/>
  <c r="C8" i="9"/>
  <c r="D8" i="9" s="1"/>
  <c r="H8" i="9"/>
  <c r="I8" i="9" s="1"/>
  <c r="O6" i="9"/>
  <c r="C9" i="9"/>
  <c r="D9" i="9" s="1"/>
  <c r="H9" i="9"/>
  <c r="I9" i="9" s="1"/>
  <c r="O7" i="9"/>
  <c r="C10" i="9"/>
  <c r="D10" i="9" s="1"/>
  <c r="H10" i="9"/>
  <c r="I10" i="9" s="1"/>
  <c r="C11" i="9"/>
  <c r="D11" i="9" s="1"/>
  <c r="H11" i="9"/>
  <c r="I11" i="9" s="1"/>
  <c r="C12" i="9"/>
  <c r="D12" i="9" s="1"/>
  <c r="H12" i="9"/>
  <c r="I12" i="9" s="1"/>
  <c r="O8" i="9"/>
  <c r="C13" i="9"/>
  <c r="D13" i="9" s="1"/>
  <c r="H13" i="9"/>
  <c r="I13" i="9" s="1"/>
  <c r="O9" i="9"/>
  <c r="C14" i="9"/>
  <c r="D14" i="9" s="1"/>
  <c r="H14" i="9"/>
  <c r="I14" i="9" s="1"/>
  <c r="C15" i="9"/>
  <c r="D15" i="9" s="1"/>
  <c r="H15" i="9"/>
  <c r="I15" i="9" s="1"/>
  <c r="C23" i="9"/>
  <c r="D23" i="9" s="1"/>
  <c r="C24" i="9"/>
  <c r="D24" i="9" s="1"/>
  <c r="C25" i="9"/>
  <c r="D25" i="9" s="1"/>
  <c r="C26" i="9"/>
  <c r="D26" i="9" s="1"/>
  <c r="C27" i="9"/>
  <c r="D27" i="9" s="1"/>
  <c r="C28" i="9"/>
  <c r="D28" i="9" s="1"/>
  <c r="C29" i="9"/>
  <c r="D29" i="9" s="1"/>
  <c r="C30" i="9"/>
  <c r="D30" i="9" s="1"/>
  <c r="C31" i="9"/>
  <c r="D31" i="9" s="1"/>
  <c r="C32" i="9"/>
  <c r="D32" i="9" s="1"/>
  <c r="P15" i="5"/>
  <c r="G16" i="5"/>
  <c r="P16" i="5"/>
  <c r="G17" i="5"/>
  <c r="P17" i="5"/>
  <c r="G18" i="5"/>
  <c r="P18" i="5"/>
  <c r="G19" i="5"/>
  <c r="P19" i="5"/>
  <c r="G20" i="5"/>
  <c r="P20" i="5"/>
  <c r="G21" i="5"/>
  <c r="P21" i="5"/>
  <c r="G22" i="5"/>
  <c r="P22" i="5"/>
  <c r="G23" i="5"/>
  <c r="P23" i="5"/>
  <c r="G24" i="5"/>
  <c r="P24" i="5"/>
  <c r="G25" i="5"/>
  <c r="P25" i="5"/>
  <c r="G26" i="5"/>
  <c r="P26" i="5"/>
  <c r="G27" i="5"/>
  <c r="P27" i="5"/>
  <c r="G28" i="5"/>
  <c r="P28" i="5"/>
  <c r="G29" i="5"/>
  <c r="P29" i="5"/>
  <c r="G30" i="5"/>
  <c r="P30" i="5"/>
  <c r="G31" i="5"/>
  <c r="P31" i="5"/>
  <c r="G32" i="5"/>
  <c r="P32" i="5"/>
  <c r="G33" i="5"/>
  <c r="P33" i="5"/>
  <c r="G34" i="5"/>
  <c r="P34" i="5"/>
  <c r="G35" i="5"/>
  <c r="P35" i="5"/>
  <c r="G36" i="5"/>
  <c r="P36" i="5"/>
  <c r="G37" i="5"/>
  <c r="P37" i="5"/>
  <c r="G38" i="5"/>
  <c r="P38" i="5"/>
  <c r="G39" i="5"/>
  <c r="P39" i="5"/>
  <c r="G40" i="5"/>
  <c r="P40" i="5"/>
  <c r="G41" i="5"/>
  <c r="P41" i="5"/>
  <c r="G42" i="5"/>
  <c r="P42" i="5"/>
  <c r="G43" i="5"/>
  <c r="P43" i="5"/>
  <c r="AD45" i="5"/>
  <c r="AD58" i="5"/>
  <c r="O5" i="9" l="1"/>
  <c r="O10" i="9" s="1"/>
  <c r="N10" i="9"/>
  <c r="C33" i="9"/>
  <c r="D33" i="9"/>
  <c r="H16" i="9"/>
  <c r="C16" i="9"/>
  <c r="I16" i="9"/>
  <c r="D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○/○形式で
申込日付を入力</t>
        </r>
      </text>
    </comment>
    <comment ref="S58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<sst xmlns="http://schemas.openxmlformats.org/spreadsheetml/2006/main" count="168" uniqueCount="150">
  <si>
    <t>氏　　　名</t>
    <rPh sb="0" eb="1">
      <t>シ</t>
    </rPh>
    <rPh sb="4" eb="5">
      <t>メイ</t>
    </rPh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</si>
  <si>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</si>
  <si>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</si>
  <si>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</si>
  <si>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</si>
  <si>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</si>
  <si>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</si>
  <si>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</si>
  <si>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</si>
  <si>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</si>
  <si>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</si>
  <si>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</si>
  <si>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</si>
  <si>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</si>
  <si>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</si>
  <si>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</si>
  <si>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</si>
  <si>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</si>
  <si>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</si>
  <si>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</si>
  <si>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</si>
  <si>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</si>
  <si>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</si>
  <si>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</si>
  <si>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</si>
  <si>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</si>
  <si>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</si>
  <si>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</si>
  <si>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</si>
  <si>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</si>
  <si>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</si>
  <si>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</si>
  <si>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</si>
  <si>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</si>
  <si>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</si>
  <si>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</si>
  <si>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</si>
  <si>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</si>
  <si>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</si>
  <si>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</si>
  <si>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</si>
  <si>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</si>
  <si>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</si>
  <si>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</si>
  <si>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</si>
  <si>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</si>
  <si>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</si>
  <si>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</si>
  <si>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</si>
  <si>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</si>
  <si>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</si>
  <si>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</si>
  <si>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</si>
  <si>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</si>
  <si>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</si>
  <si>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</si>
  <si>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</si>
  <si>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</si>
  <si>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</si>
  <si>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</si>
  <si>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</si>
  <si>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</si>
  <si>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</si>
  <si>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</si>
  <si>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</si>
  <si>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</si>
  <si>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</si>
  <si>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</si>
  <si>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</si>
  <si>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</si>
  <si>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</si>
  <si>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</si>
  <si>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</si>
  <si>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</si>
  <si>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</si>
  <si>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</si>
  <si>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</si>
  <si>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</si>
  <si>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</si>
  <si>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</si>
  <si>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</si>
  <si>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</si>
  <si>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</si>
  <si>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</si>
  <si>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</si>
  <si>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</si>
  <si>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</si>
  <si>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</si>
  <si>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</si>
  <si>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</si>
  <si>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</si>
  <si>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</si>
  <si>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</si>
  <si>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</si>
  <si>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</si>
  <si>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</si>
  <si>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</si>
  <si>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</si>
  <si>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</si>
  <si>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</si>
  <si>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</si>
  <si>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</si>
  <si>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</si>
  <si>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</si>
  <si>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</si>
  <si>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</si>
  <si>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</si>
  <si>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</si>
  <si>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</si>
  <si>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</si>
  <si>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</si>
  <si>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</si>
  <si>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</si>
  <si>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</si>
  <si>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</si>
  <si>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</si>
  <si>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</si>
  <si>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</si>
  <si>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</si>
  <si>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</si>
  <si>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</si>
  <si>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十日町市民スキー選手権大会</t>
    <rPh sb="0" eb="3">
      <t>トオカマチ</t>
    </rPh>
    <phoneticPr fontId="1"/>
  </si>
  <si>
    <t>十日町カップクロスカントリースキー大会</t>
  </si>
  <si>
    <t>エントリー種目</t>
    <rPh sb="5" eb="7">
      <t>シュモク</t>
    </rPh>
    <phoneticPr fontId="1"/>
  </si>
  <si>
    <t>成男_10㎞FRのみ</t>
  </si>
  <si>
    <t>高男_10㎞FRのみ</t>
    <rPh sb="0" eb="1">
      <t>コウ</t>
    </rPh>
    <phoneticPr fontId="1"/>
  </si>
  <si>
    <t>成女_5㎞FRのみ</t>
  </si>
  <si>
    <t>高女_5㎞FRのみ</t>
    <rPh sb="0" eb="1">
      <t>コウ</t>
    </rPh>
    <phoneticPr fontId="1"/>
  </si>
  <si>
    <t>成・高男_1.3㎞SpFR＋成(高)男_10㎞FR</t>
    <rPh sb="2" eb="3">
      <t>コウ</t>
    </rPh>
    <rPh sb="3" eb="4">
      <t>オトコ</t>
    </rPh>
    <rPh sb="14" eb="15">
      <t>シゲル</t>
    </rPh>
    <rPh sb="16" eb="17">
      <t>ダカ</t>
    </rPh>
    <rPh sb="18" eb="19">
      <t>オトコ</t>
    </rPh>
    <phoneticPr fontId="1"/>
  </si>
  <si>
    <t>成・高男_1.3㎞SpFRのみ</t>
    <rPh sb="2" eb="3">
      <t>コウ</t>
    </rPh>
    <rPh sb="3" eb="4">
      <t>オトコ</t>
    </rPh>
    <phoneticPr fontId="1"/>
  </si>
  <si>
    <t>成・高女_1.3㎞SpFR＋成(高)女_5㎞FR</t>
    <rPh sb="2" eb="3">
      <t>コウ</t>
    </rPh>
    <rPh sb="14" eb="15">
      <t>シゲル</t>
    </rPh>
    <rPh sb="16" eb="17">
      <t>ダカ</t>
    </rPh>
    <phoneticPr fontId="1"/>
  </si>
  <si>
    <t>成・高女_1.3㎞SpFRのみ</t>
    <rPh sb="2" eb="3">
      <t>コウ</t>
    </rPh>
    <phoneticPr fontId="1"/>
  </si>
  <si>
    <t>小6男_3㎞FR</t>
  </si>
  <si>
    <t>小5男_3㎞FR</t>
  </si>
  <si>
    <t>小4男_2㎞FR</t>
  </si>
  <si>
    <t>小3以下男_2㎞FR</t>
    <rPh sb="2" eb="4">
      <t>イカ</t>
    </rPh>
    <phoneticPr fontId="1"/>
  </si>
  <si>
    <t>小6女_3㎞FR</t>
  </si>
  <si>
    <t>小5女_3㎞FR</t>
  </si>
  <si>
    <t>小4女_2㎞FR</t>
  </si>
  <si>
    <t>小3以下女_2㎞FR</t>
    <rPh sb="2" eb="4">
      <t>イカ</t>
    </rPh>
    <phoneticPr fontId="1"/>
  </si>
  <si>
    <t>成年・高校男子</t>
    <rPh sb="0" eb="2">
      <t>セイネン</t>
    </rPh>
    <rPh sb="3" eb="5">
      <t>コウコウ</t>
    </rPh>
    <rPh sb="5" eb="7">
      <t>ダンシ</t>
    </rPh>
    <phoneticPr fontId="1"/>
  </si>
  <si>
    <t>ｴﾝﾄﾘｰ数</t>
    <rPh sb="5" eb="6">
      <t>スウ</t>
    </rPh>
    <phoneticPr fontId="1"/>
  </si>
  <si>
    <t>成年・高校女子</t>
    <rPh sb="0" eb="2">
      <t>セイネン</t>
    </rPh>
    <rPh sb="3" eb="5">
      <t>コウコウ</t>
    </rPh>
    <rPh sb="5" eb="7">
      <t>ジョシ</t>
    </rPh>
    <phoneticPr fontId="1"/>
  </si>
  <si>
    <t>区　　分</t>
    <rPh sb="0" eb="1">
      <t>ク</t>
    </rPh>
    <rPh sb="3" eb="4">
      <t>ブン</t>
    </rPh>
    <phoneticPr fontId="1"/>
  </si>
  <si>
    <t>十日町市スキー協会　会長　井川　純宏(ｲｶﾞﾜ ﾖｼﾋﾛ)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</si>
  <si>
    <t>中1女_3㎞FR</t>
    <phoneticPr fontId="1"/>
  </si>
  <si>
    <t>中2・3年女_3㎞FR</t>
    <rPh sb="4" eb="5">
      <t>ネン</t>
    </rPh>
    <phoneticPr fontId="1"/>
  </si>
  <si>
    <t>中2・3男_5㎞FR</t>
    <phoneticPr fontId="1"/>
  </si>
  <si>
    <t>中1男_5㎞FR</t>
    <phoneticPr fontId="1"/>
  </si>
  <si>
    <t>延べｴﾝﾄﾘｰ数</t>
    <rPh sb="0" eb="1">
      <t>ノ</t>
    </rPh>
    <rPh sb="7" eb="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</si>
</sst>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〒&quot;@"/>
    <numFmt numFmtId="177" formatCode="&quot;男：&quot;General"/>
    <numFmt numFmtId="178" formatCode="&quot;女：&quot;General"/>
    <numFmt numFmtId="179" formatCode="General&quot;名&quot;"/>
    <numFmt numFmtId="180" formatCode="&quot;第&quot;General&quot;回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rgb="FF0070C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9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right" vertical="top"/>
    </xf>
    <xf numFmtId="0" fontId="11" fillId="0" borderId="0" xfId="0" applyFont="1" applyAlignment="1">
      <alignment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5" fillId="0" borderId="3" xfId="0" applyNumberFormat="1" applyFont="1" applyBorder="1" applyAlignment="1" applyProtection="1">
      <alignment horizontal="left" vertical="center" shrinkToFit="1"/>
      <protection locked="0"/>
    </xf>
    <xf numFmtId="176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9" fillId="0" borderId="13" xfId="0" applyFont="1" applyBorder="1" applyAlignment="1">
      <alignment vertical="center"/>
    </xf>
    <xf numFmtId="49" fontId="0" fillId="0" borderId="0" xfId="3" applyNumberFormat="1" applyFont="1">
      <alignment vertical="center"/>
    </xf>
    <xf numFmtId="0" fontId="0" fillId="0" borderId="0" xfId="3" applyFont="1">
      <alignment vertical="center"/>
    </xf>
    <xf numFmtId="0" fontId="0" fillId="0" borderId="14" xfId="3" applyFont="1" applyBorder="1">
      <alignment vertical="center"/>
    </xf>
    <xf numFmtId="0" fontId="0" fillId="0" borderId="15" xfId="3" applyFont="1" applyBorder="1">
      <alignment vertical="center"/>
    </xf>
    <xf numFmtId="0" fontId="0" fillId="0" borderId="6" xfId="3" applyFont="1" applyBorder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6" fillId="0" borderId="0" xfId="0" applyFont="1"/>
    <xf numFmtId="0" fontId="14" fillId="0" borderId="18" xfId="3" applyFont="1" applyBorder="1" applyAlignment="1" applyProtection="1">
      <alignment vertical="center" shrinkToFit="1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14" fillId="0" borderId="23" xfId="3" applyFont="1" applyBorder="1" applyAlignment="1" applyProtection="1">
      <alignment vertical="center" shrinkToFit="1"/>
      <protection locked="0"/>
    </xf>
    <xf numFmtId="0" fontId="13" fillId="0" borderId="24" xfId="0" applyFont="1" applyBorder="1" applyAlignment="1" applyProtection="1">
      <alignment vertical="center" shrinkToFit="1"/>
      <protection locked="0"/>
    </xf>
    <xf numFmtId="0" fontId="13" fillId="0" borderId="25" xfId="0" applyFont="1" applyBorder="1" applyAlignment="1" applyProtection="1">
      <alignment vertical="center" shrinkToFit="1"/>
      <protection locked="0"/>
    </xf>
    <xf numFmtId="0" fontId="13" fillId="0" borderId="23" xfId="0" applyFont="1" applyBorder="1" applyAlignment="1" applyProtection="1">
      <alignment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6" fillId="0" borderId="1" xfId="3" applyFont="1" applyBorder="1">
      <alignment vertical="center"/>
    </xf>
    <xf numFmtId="0" fontId="6" fillId="3" borderId="28" xfId="0" applyFont="1" applyFill="1" applyBorder="1" applyAlignment="1">
      <alignment horizontal="center" vertical="center" shrinkToFit="1"/>
    </xf>
    <xf numFmtId="49" fontId="6" fillId="4" borderId="1" xfId="3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0" fillId="0" borderId="5" xfId="3" applyFont="1" applyBorder="1">
      <alignment vertical="center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1" xfId="3" applyFont="1" applyFill="1" applyBorder="1">
      <alignment vertical="center"/>
    </xf>
    <xf numFmtId="0" fontId="6" fillId="2" borderId="33" xfId="0" applyFont="1" applyFill="1" applyBorder="1" applyAlignment="1">
      <alignment horizontal="center" vertical="center" wrapText="1" shrinkToFit="1"/>
    </xf>
    <xf numFmtId="0" fontId="4" fillId="0" borderId="0" xfId="3" applyFo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0" xfId="3" applyFont="1" applyProtection="1">
      <alignment vertical="center"/>
      <protection locked="0"/>
    </xf>
    <xf numFmtId="6" fontId="6" fillId="0" borderId="0" xfId="2" applyFont="1" applyAlignment="1" applyProtection="1"/>
    <xf numFmtId="6" fontId="6" fillId="0" borderId="0" xfId="2" applyFont="1" applyAlignment="1" applyProtection="1">
      <alignment horizontal="center"/>
    </xf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 applyAlignment="1">
      <alignment horizontal="center"/>
    </xf>
    <xf numFmtId="6" fontId="4" fillId="0" borderId="17" xfId="2" applyFont="1" applyBorder="1" applyAlignment="1"/>
    <xf numFmtId="0" fontId="6" fillId="0" borderId="38" xfId="0" applyFont="1" applyBorder="1" applyAlignment="1">
      <alignment horizontal="center"/>
    </xf>
    <xf numFmtId="0" fontId="6" fillId="0" borderId="0" xfId="3" applyFont="1">
      <alignment vertical="center"/>
    </xf>
    <xf numFmtId="6" fontId="0" fillId="0" borderId="39" xfId="2" applyFont="1" applyBorder="1" applyAlignment="1" applyProtection="1"/>
    <xf numFmtId="6" fontId="0" fillId="0" borderId="40" xfId="2" applyFont="1" applyBorder="1" applyAlignment="1" applyProtection="1"/>
    <xf numFmtId="6" fontId="0" fillId="0" borderId="41" xfId="2" applyFont="1" applyBorder="1" applyAlignment="1" applyProtection="1"/>
    <xf numFmtId="6" fontId="4" fillId="0" borderId="17" xfId="2" applyFont="1" applyBorder="1" applyAlignment="1" applyProtection="1"/>
    <xf numFmtId="6" fontId="0" fillId="0" borderId="39" xfId="0" applyNumberFormat="1" applyBorder="1"/>
    <xf numFmtId="6" fontId="0" fillId="0" borderId="40" xfId="0" applyNumberFormat="1" applyBorder="1"/>
    <xf numFmtId="6" fontId="0" fillId="0" borderId="41" xfId="0" applyNumberFormat="1" applyBorder="1"/>
    <xf numFmtId="0" fontId="6" fillId="0" borderId="42" xfId="0" applyFont="1" applyBorder="1" applyAlignment="1">
      <alignment horizontal="center"/>
    </xf>
    <xf numFmtId="6" fontId="6" fillId="0" borderId="43" xfId="2" applyFont="1" applyBorder="1" applyAlignment="1" applyProtection="1">
      <alignment horizontal="right"/>
    </xf>
    <xf numFmtId="6" fontId="6" fillId="0" borderId="44" xfId="2" applyFont="1" applyBorder="1" applyAlignment="1" applyProtection="1">
      <alignment horizontal="right"/>
    </xf>
    <xf numFmtId="6" fontId="6" fillId="0" borderId="45" xfId="2" applyFont="1" applyBorder="1" applyAlignment="1" applyProtection="1">
      <alignment horizontal="right"/>
    </xf>
    <xf numFmtId="0" fontId="6" fillId="0" borderId="46" xfId="0" applyFont="1" applyBorder="1" applyAlignment="1">
      <alignment horizontal="center"/>
    </xf>
    <xf numFmtId="179" fontId="0" fillId="0" borderId="47" xfId="0" applyNumberFormat="1" applyBorder="1" applyAlignment="1">
      <alignment horizontal="center"/>
    </xf>
    <xf numFmtId="179" fontId="0" fillId="0" borderId="48" xfId="0" applyNumberFormat="1" applyBorder="1" applyAlignment="1">
      <alignment horizontal="center"/>
    </xf>
    <xf numFmtId="179" fontId="0" fillId="0" borderId="49" xfId="0" applyNumberFormat="1" applyBorder="1" applyAlignment="1">
      <alignment horizontal="center"/>
    </xf>
    <xf numFmtId="6" fontId="6" fillId="0" borderId="43" xfId="2" applyFont="1" applyBorder="1" applyAlignment="1">
      <alignment horizontal="right"/>
    </xf>
    <xf numFmtId="6" fontId="6" fillId="0" borderId="44" xfId="2" applyFont="1" applyBorder="1" applyAlignment="1">
      <alignment horizontal="right"/>
    </xf>
    <xf numFmtId="6" fontId="6" fillId="0" borderId="45" xfId="2" applyFont="1" applyBorder="1" applyAlignment="1">
      <alignment horizontal="right"/>
    </xf>
    <xf numFmtId="0" fontId="5" fillId="0" borderId="51" xfId="0" applyFont="1" applyBorder="1" applyAlignment="1">
      <alignment vertical="center" shrinkToFit="1"/>
    </xf>
    <xf numFmtId="0" fontId="12" fillId="0" borderId="52" xfId="0" applyFont="1" applyBorder="1" applyAlignment="1">
      <alignment horizontal="center" vertical="center"/>
    </xf>
    <xf numFmtId="0" fontId="0" fillId="0" borderId="18" xfId="3" applyFont="1" applyBorder="1">
      <alignment vertical="center"/>
    </xf>
    <xf numFmtId="0" fontId="6" fillId="0" borderId="53" xfId="0" applyFont="1" applyBorder="1" applyAlignment="1">
      <alignment horizontal="right" vertical="center"/>
    </xf>
    <xf numFmtId="177" fontId="13" fillId="0" borderId="54" xfId="0" applyNumberFormat="1" applyFont="1" applyBorder="1" applyAlignment="1">
      <alignment horizontal="center" vertical="center" shrinkToFit="1"/>
    </xf>
    <xf numFmtId="178" fontId="18" fillId="0" borderId="55" xfId="0" applyNumberFormat="1" applyFont="1" applyBorder="1" applyAlignment="1">
      <alignment horizontal="center" vertical="center" shrinkToFit="1"/>
    </xf>
    <xf numFmtId="0" fontId="9" fillId="0" borderId="56" xfId="0" applyFont="1" applyBorder="1" applyAlignment="1">
      <alignment vertical="center"/>
    </xf>
    <xf numFmtId="0" fontId="6" fillId="0" borderId="56" xfId="0" applyFont="1" applyBorder="1" applyAlignment="1">
      <alignment horizontal="center" vertical="center" shrinkToFit="1"/>
    </xf>
    <xf numFmtId="0" fontId="0" fillId="0" borderId="56" xfId="3" applyFont="1" applyBorder="1">
      <alignment vertical="center"/>
    </xf>
    <xf numFmtId="0" fontId="6" fillId="0" borderId="57" xfId="0" applyFont="1" applyBorder="1" applyAlignment="1">
      <alignment horizontal="center" vertical="center" wrapText="1" shrinkToFit="1"/>
    </xf>
    <xf numFmtId="0" fontId="6" fillId="0" borderId="56" xfId="0" applyFont="1" applyBorder="1" applyAlignment="1">
      <alignment vertical="center" shrinkToFit="1"/>
    </xf>
    <xf numFmtId="0" fontId="6" fillId="0" borderId="56" xfId="0" applyFont="1" applyBorder="1" applyAlignment="1">
      <alignment horizontal="right" vertical="center" shrinkToFit="1"/>
    </xf>
    <xf numFmtId="0" fontId="12" fillId="0" borderId="5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19" fillId="0" borderId="0" xfId="0" applyFont="1" applyAlignment="1">
      <alignment vertical="top"/>
    </xf>
    <xf numFmtId="49" fontId="5" fillId="0" borderId="53" xfId="0" applyNumberFormat="1" applyFont="1" applyBorder="1" applyAlignment="1" applyProtection="1">
      <alignment vertical="center"/>
      <protection locked="0"/>
    </xf>
    <xf numFmtId="49" fontId="6" fillId="0" borderId="53" xfId="0" applyNumberFormat="1" applyFont="1" applyBorder="1" applyAlignment="1" applyProtection="1">
      <alignment horizontal="right" vertical="center" shrinkToFit="1"/>
      <protection locked="0"/>
    </xf>
    <xf numFmtId="0" fontId="19" fillId="0" borderId="0" xfId="0" applyFont="1"/>
    <xf numFmtId="0" fontId="13" fillId="0" borderId="56" xfId="0" applyFont="1" applyBorder="1" applyAlignment="1" applyProtection="1">
      <alignment horizontal="center" vertical="center" shrinkToFit="1"/>
      <protection locked="0"/>
    </xf>
    <xf numFmtId="57" fontId="15" fillId="0" borderId="58" xfId="0" applyNumberFormat="1" applyFont="1" applyBorder="1" applyAlignment="1" applyProtection="1">
      <alignment horizontal="center" vertical="center" shrinkToFit="1"/>
      <protection locked="0"/>
    </xf>
    <xf numFmtId="49" fontId="13" fillId="0" borderId="59" xfId="0" applyNumberFormat="1" applyFont="1" applyBorder="1" applyAlignment="1" applyProtection="1">
      <alignment horizontal="center" vertical="center" shrinkToFit="1"/>
      <protection locked="0"/>
    </xf>
    <xf numFmtId="49" fontId="13" fillId="0" borderId="44" xfId="0" applyNumberFormat="1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4" fillId="0" borderId="18" xfId="3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4" fillId="0" borderId="23" xfId="3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79" fontId="4" fillId="0" borderId="60" xfId="0" applyNumberFormat="1" applyFont="1" applyBorder="1" applyAlignment="1">
      <alignment horizontal="center"/>
    </xf>
    <xf numFmtId="0" fontId="23" fillId="0" borderId="36" xfId="0" applyFont="1" applyBorder="1"/>
    <xf numFmtId="6" fontId="23" fillId="0" borderId="43" xfId="2" applyFont="1" applyBorder="1" applyAlignment="1" applyProtection="1">
      <alignment horizontal="right"/>
    </xf>
    <xf numFmtId="179" fontId="24" fillId="0" borderId="47" xfId="0" applyNumberFormat="1" applyFont="1" applyBorder="1" applyAlignment="1">
      <alignment horizontal="center"/>
    </xf>
    <xf numFmtId="6" fontId="24" fillId="0" borderId="39" xfId="2" applyFont="1" applyBorder="1" applyAlignment="1" applyProtection="1"/>
    <xf numFmtId="0" fontId="23" fillId="0" borderId="34" xfId="0" applyFont="1" applyBorder="1"/>
    <xf numFmtId="6" fontId="23" fillId="0" borderId="44" xfId="2" applyFont="1" applyBorder="1" applyAlignment="1" applyProtection="1">
      <alignment horizontal="right"/>
    </xf>
    <xf numFmtId="179" fontId="24" fillId="0" borderId="48" xfId="0" applyNumberFormat="1" applyFont="1" applyBorder="1" applyAlignment="1">
      <alignment horizontal="center"/>
    </xf>
    <xf numFmtId="6" fontId="24" fillId="0" borderId="40" xfId="2" applyFont="1" applyBorder="1" applyAlignment="1" applyProtection="1"/>
    <xf numFmtId="0" fontId="23" fillId="0" borderId="61" xfId="0" applyFont="1" applyBorder="1"/>
    <xf numFmtId="6" fontId="23" fillId="0" borderId="62" xfId="2" applyFont="1" applyBorder="1" applyAlignment="1" applyProtection="1">
      <alignment horizontal="right"/>
    </xf>
    <xf numFmtId="179" fontId="24" fillId="0" borderId="63" xfId="0" applyNumberFormat="1" applyFont="1" applyBorder="1" applyAlignment="1">
      <alignment horizontal="center"/>
    </xf>
    <xf numFmtId="6" fontId="24" fillId="0" borderId="64" xfId="2" applyFont="1" applyBorder="1" applyAlignment="1" applyProtection="1"/>
    <xf numFmtId="6" fontId="23" fillId="0" borderId="43" xfId="2" applyFont="1" applyBorder="1" applyAlignment="1">
      <alignment horizontal="right"/>
    </xf>
    <xf numFmtId="6" fontId="24" fillId="0" borderId="39" xfId="0" applyNumberFormat="1" applyFont="1" applyBorder="1"/>
    <xf numFmtId="6" fontId="23" fillId="0" borderId="44" xfId="2" applyFont="1" applyBorder="1" applyAlignment="1">
      <alignment horizontal="right"/>
    </xf>
    <xf numFmtId="6" fontId="24" fillId="0" borderId="40" xfId="0" applyNumberFormat="1" applyFont="1" applyBorder="1"/>
    <xf numFmtId="6" fontId="23" fillId="0" borderId="62" xfId="2" applyFont="1" applyBorder="1" applyAlignment="1">
      <alignment horizontal="right"/>
    </xf>
    <xf numFmtId="6" fontId="24" fillId="0" borderId="64" xfId="0" applyNumberFormat="1" applyFont="1" applyBorder="1"/>
    <xf numFmtId="58" fontId="17" fillId="0" borderId="0" xfId="0" applyNumberFormat="1" applyFont="1" applyProtection="1">
      <protection locked="0"/>
    </xf>
    <xf numFmtId="0" fontId="10" fillId="0" borderId="0" xfId="0" applyFont="1" applyAlignment="1">
      <alignment horizontal="center"/>
    </xf>
    <xf numFmtId="0" fontId="25" fillId="0" borderId="0" xfId="0" applyFont="1" applyAlignment="1">
      <alignment vertical="center" shrinkToFit="1"/>
    </xf>
    <xf numFmtId="0" fontId="14" fillId="0" borderId="18" xfId="3" applyFont="1" applyBorder="1" applyAlignment="1">
      <alignment vertical="center" shrinkToFit="1"/>
    </xf>
    <xf numFmtId="0" fontId="14" fillId="0" borderId="23" xfId="3" applyFont="1" applyBorder="1" applyAlignment="1">
      <alignment vertical="center" shrinkToFit="1"/>
    </xf>
    <xf numFmtId="0" fontId="6" fillId="3" borderId="30" xfId="0" applyFont="1" applyFill="1" applyBorder="1" applyAlignment="1">
      <alignment horizontal="center" vertical="center" wrapText="1" shrinkToFit="1"/>
    </xf>
    <xf numFmtId="0" fontId="8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shrinkToFit="1"/>
    </xf>
    <xf numFmtId="0" fontId="13" fillId="5" borderId="21" xfId="0" applyFont="1" applyFill="1" applyBorder="1" applyAlignment="1" applyProtection="1">
      <alignment horizontal="center" vertical="center" shrinkToFit="1"/>
      <protection locked="0"/>
    </xf>
    <xf numFmtId="0" fontId="13" fillId="5" borderId="26" xfId="0" applyFont="1" applyFill="1" applyBorder="1" applyAlignment="1" applyProtection="1">
      <alignment horizontal="center" vertical="center" shrinkToFit="1"/>
      <protection locked="0"/>
    </xf>
    <xf numFmtId="0" fontId="13" fillId="5" borderId="90" xfId="0" applyFont="1" applyFill="1" applyBorder="1" applyAlignment="1" applyProtection="1">
      <alignment horizontal="center" vertical="center" shrinkToFit="1"/>
      <protection locked="0"/>
    </xf>
    <xf numFmtId="0" fontId="16" fillId="0" borderId="36" xfId="0" applyFont="1" applyBorder="1"/>
    <xf numFmtId="180" fontId="5" fillId="0" borderId="50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vertical="center" shrinkToFit="1"/>
    </xf>
    <xf numFmtId="0" fontId="7" fillId="0" borderId="83" xfId="0" applyFont="1" applyBorder="1" applyAlignment="1">
      <alignment vertical="center" shrinkToFit="1"/>
    </xf>
    <xf numFmtId="0" fontId="7" fillId="0" borderId="84" xfId="0" applyFont="1" applyBorder="1" applyAlignment="1">
      <alignment vertical="center" shrinkToFit="1"/>
    </xf>
    <xf numFmtId="0" fontId="7" fillId="0" borderId="85" xfId="0" applyFont="1" applyBorder="1" applyAlignment="1">
      <alignment vertical="center" shrinkToFit="1"/>
    </xf>
    <xf numFmtId="0" fontId="12" fillId="0" borderId="62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2" fillId="0" borderId="62" xfId="0" applyFont="1" applyBorder="1" applyAlignment="1">
      <alignment horizontal="center" vertical="center" textRotation="255" shrinkToFit="1"/>
    </xf>
    <xf numFmtId="0" fontId="12" fillId="0" borderId="75" xfId="0" applyFont="1" applyBorder="1" applyAlignment="1">
      <alignment horizontal="center" vertical="center" textRotation="255" shrinkToFit="1"/>
    </xf>
    <xf numFmtId="0" fontId="4" fillId="0" borderId="76" xfId="0" applyFont="1" applyBorder="1" applyAlignment="1" applyProtection="1">
      <alignment vertical="center" shrinkToFit="1"/>
      <protection locked="0"/>
    </xf>
    <xf numFmtId="0" fontId="4" fillId="0" borderId="77" xfId="0" applyFont="1" applyBorder="1" applyAlignment="1" applyProtection="1">
      <alignment vertical="center" shrinkToFit="1"/>
      <protection locked="0"/>
    </xf>
    <xf numFmtId="0" fontId="4" fillId="0" borderId="78" xfId="0" applyFont="1" applyBorder="1" applyAlignment="1" applyProtection="1">
      <alignment vertical="center" shrinkToFit="1"/>
      <protection locked="0"/>
    </xf>
    <xf numFmtId="0" fontId="5" fillId="0" borderId="79" xfId="0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80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81" xfId="0" applyFont="1" applyBorder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51" xfId="0" applyFont="1" applyBorder="1" applyAlignment="1">
      <alignment vertical="center" shrinkToFit="1"/>
    </xf>
    <xf numFmtId="0" fontId="5" fillId="0" borderId="82" xfId="0" applyFont="1" applyBorder="1" applyAlignment="1">
      <alignment vertical="center" shrinkToFit="1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5" fillId="0" borderId="69" xfId="0" applyNumberFormat="1" applyFont="1" applyBorder="1" applyAlignment="1" applyProtection="1">
      <alignment vertical="center"/>
      <protection locked="0"/>
    </xf>
    <xf numFmtId="0" fontId="12" fillId="0" borderId="43" xfId="0" applyFont="1" applyBorder="1" applyAlignment="1">
      <alignment horizontal="center" vertical="center" textRotation="255" shrinkToFit="1"/>
    </xf>
    <xf numFmtId="0" fontId="5" fillId="0" borderId="87" xfId="0" applyFont="1" applyBorder="1" applyAlignment="1" applyProtection="1">
      <alignment vertical="center"/>
      <protection locked="0"/>
    </xf>
    <xf numFmtId="0" fontId="5" fillId="0" borderId="88" xfId="0" applyFont="1" applyBorder="1" applyAlignment="1" applyProtection="1">
      <alignment vertical="center"/>
      <protection locked="0"/>
    </xf>
    <xf numFmtId="49" fontId="5" fillId="0" borderId="53" xfId="0" applyNumberFormat="1" applyFont="1" applyBorder="1" applyAlignment="1" applyProtection="1">
      <alignment vertical="center"/>
      <protection locked="0"/>
    </xf>
    <xf numFmtId="49" fontId="21" fillId="0" borderId="53" xfId="1" applyNumberFormat="1" applyBorder="1" applyAlignment="1" applyProtection="1">
      <alignment vertical="center"/>
      <protection locked="0"/>
    </xf>
    <xf numFmtId="49" fontId="13" fillId="0" borderId="53" xfId="0" applyNumberFormat="1" applyFont="1" applyBorder="1" applyAlignment="1" applyProtection="1">
      <alignment vertical="center"/>
      <protection locked="0"/>
    </xf>
    <xf numFmtId="49" fontId="13" fillId="0" borderId="89" xfId="0" applyNumberFormat="1" applyFont="1" applyBorder="1" applyAlignment="1" applyProtection="1">
      <alignment vertical="center"/>
      <protection locked="0"/>
    </xf>
    <xf numFmtId="0" fontId="9" fillId="0" borderId="60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5" fillId="0" borderId="56" xfId="0" applyFont="1" applyBorder="1" applyAlignment="1" applyProtection="1">
      <alignment vertical="center" shrinkToFit="1"/>
      <protection locked="0"/>
    </xf>
    <xf numFmtId="0" fontId="5" fillId="0" borderId="86" xfId="0" applyFont="1" applyBorder="1" applyAlignment="1" applyProtection="1">
      <alignment vertical="center" shrinkToFit="1"/>
      <protection locked="0"/>
    </xf>
    <xf numFmtId="0" fontId="4" fillId="5" borderId="67" xfId="0" applyFont="1" applyFill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center" vertical="center" shrinkToFit="1"/>
    </xf>
    <xf numFmtId="0" fontId="4" fillId="5" borderId="68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5" fillId="0" borderId="70" xfId="0" applyFont="1" applyBorder="1" applyAlignment="1" applyProtection="1">
      <alignment vertical="center"/>
      <protection locked="0"/>
    </xf>
    <xf numFmtId="0" fontId="5" fillId="0" borderId="71" xfId="0" applyFont="1" applyBorder="1" applyAlignment="1" applyProtection="1">
      <alignment vertical="center"/>
      <protection locked="0"/>
    </xf>
    <xf numFmtId="0" fontId="6" fillId="0" borderId="0" xfId="0" applyFont="1" applyAlignment="1">
      <alignment shrinkToFit="1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4" fillId="5" borderId="65" xfId="0" applyFont="1" applyFill="1" applyBorder="1" applyAlignment="1">
      <alignment horizontal="center" vertical="center" shrinkToFit="1"/>
    </xf>
    <xf numFmtId="0" fontId="4" fillId="5" borderId="66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/>
    </xf>
    <xf numFmtId="0" fontId="9" fillId="0" borderId="60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6" fillId="0" borderId="46" xfId="0" applyFont="1" applyBorder="1" applyAlignment="1">
      <alignment horizontal="center" shrinkToFit="1"/>
    </xf>
  </cellXfs>
  <cellStyles count="5">
    <cellStyle name="ハイパーリンク" xfId="1" builtinId="8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9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border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851647</xdr:colOff>
      <xdr:row>0</xdr:row>
      <xdr:rowOff>6164</xdr:rowOff>
    </xdr:from>
    <xdr:to>
      <xdr:col>30</xdr:col>
      <xdr:colOff>1905000</xdr:colOff>
      <xdr:row>0</xdr:row>
      <xdr:rowOff>661147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3000" y="6164"/>
          <a:ext cx="6589059" cy="654983"/>
        </a:xfrm>
        <a:prstGeom prst="roundRect">
          <a:avLst>
            <a:gd name="adj" fmla="val 1075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部分を必ず入力の上、メールで提出してください。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874059</xdr:colOff>
          <xdr:row>47</xdr:row>
          <xdr:rowOff>67234</xdr:rowOff>
        </xdr:from>
        <xdr:to>
          <xdr:col>30</xdr:col>
          <xdr:colOff>1658470</xdr:colOff>
          <xdr:row>55</xdr:row>
          <xdr:rowOff>302559</xdr:rowOff>
        </xdr:to>
        <xdr:pic>
          <xdr:nvPicPr>
            <xdr:cNvPr id="1461" name="図 5">
              <a:extLs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5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65412" y="10432675"/>
              <a:ext cx="6320117" cy="27454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33</xdr:col>
      <xdr:colOff>180976</xdr:colOff>
      <xdr:row>6</xdr:row>
      <xdr:rowOff>95809</xdr:rowOff>
    </xdr:from>
    <xdr:to>
      <xdr:col>37</xdr:col>
      <xdr:colOff>435351</xdr:colOff>
      <xdr:row>12</xdr:row>
      <xdr:rowOff>63872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8977594" y="2000809"/>
          <a:ext cx="2383492" cy="1066239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BK130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 x14ac:dyDescent="0.15"/>
  <cols>
    <col min="1" max="1" width="3.75" style="1" customWidth="1"/>
    <col min="2" max="2" width="12.5" style="1" bestFit="1" customWidth="1"/>
    <col min="3" max="4" width="5.625" style="24" hidden="1" customWidth="1"/>
    <col min="5" max="5" width="18.75" style="1" customWidth="1"/>
    <col min="6" max="6" width="5.625" style="24" hidden="1" customWidth="1"/>
    <col min="7" max="7" width="11" style="24" hidden="1" customWidth="1"/>
    <col min="8" max="15" width="5.625" style="24" hidden="1" customWidth="1"/>
    <col min="16" max="16" width="14.5" style="24" hidden="1" customWidth="1"/>
    <col min="17" max="18" width="5.625" style="24" hidden="1" customWidth="1"/>
    <col min="19" max="19" width="18.875" style="1" customWidth="1"/>
    <col min="20" max="20" width="5.625" style="1" hidden="1" customWidth="1"/>
    <col min="21" max="21" width="7.5" style="1" customWidth="1"/>
    <col min="22" max="28" width="5.625" style="24" hidden="1" customWidth="1"/>
    <col min="29" max="30" width="7.5" style="1" customWidth="1"/>
    <col min="31" max="31" width="27.625" style="1" bestFit="1" customWidth="1"/>
    <col min="32" max="32" width="7.625" style="1" bestFit="1" customWidth="1"/>
    <col min="33" max="33" width="16.25" style="1" hidden="1" customWidth="1"/>
    <col min="34" max="34" width="5.875" style="1" customWidth="1"/>
    <col min="35" max="35" width="9.125" style="1" bestFit="1" customWidth="1"/>
    <col min="36" max="36" width="7" style="1" bestFit="1" customWidth="1"/>
    <col min="37" max="42" width="5.875" style="1" customWidth="1"/>
    <col min="43" max="43" width="8.875" style="1" customWidth="1"/>
    <col min="44" max="44" width="8.5" style="1" customWidth="1"/>
    <col min="45" max="52" width="9" style="1"/>
    <col min="53" max="53" width="38.875" style="1" bestFit="1" customWidth="1"/>
    <col min="54" max="54" width="20.625" style="1" bestFit="1" customWidth="1"/>
    <col min="55" max="55" width="29.5" style="1" bestFit="1" customWidth="1"/>
    <col min="56" max="56" width="29.125" style="1" bestFit="1" customWidth="1"/>
    <col min="57" max="16384" width="9" style="1"/>
  </cols>
  <sheetData>
    <row r="1" spans="1:54" ht="55.5" customHeight="1" x14ac:dyDescent="0.15">
      <c r="C1" s="23"/>
      <c r="D1" s="23"/>
      <c r="F1" s="23"/>
      <c r="H1" s="23"/>
      <c r="I1" s="23"/>
      <c r="J1" s="23"/>
      <c r="K1" s="23"/>
      <c r="L1" s="23"/>
      <c r="M1" s="23"/>
      <c r="N1" s="23"/>
      <c r="O1" s="23"/>
      <c r="Q1" s="23"/>
      <c r="R1" s="23"/>
      <c r="V1" s="23"/>
    </row>
    <row r="2" spans="1:54" s="2" customFormat="1" ht="21" customHeight="1" thickBot="1" x14ac:dyDescent="0.2">
      <c r="A2" s="149" t="s">
        <v>20</v>
      </c>
      <c r="B2" s="150"/>
      <c r="C2" s="3"/>
      <c r="D2" s="3"/>
      <c r="E2" s="143">
        <v>41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162" t="s">
        <v>122</v>
      </c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3"/>
      <c r="AH2" s="102" t="s">
        <v>105</v>
      </c>
    </row>
    <row r="3" spans="1:54" s="2" customFormat="1" ht="18" customHeight="1" thickTop="1" x14ac:dyDescent="0.15">
      <c r="A3" s="151" t="s">
        <v>19</v>
      </c>
      <c r="B3" s="19" t="s">
        <v>11</v>
      </c>
      <c r="C3" s="25"/>
      <c r="D3" s="25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5"/>
    </row>
    <row r="4" spans="1:54" s="2" customFormat="1" ht="18.75" customHeight="1" thickBot="1" x14ac:dyDescent="0.2">
      <c r="A4" s="152"/>
      <c r="B4" s="20" t="s">
        <v>4</v>
      </c>
      <c r="C4" s="26"/>
      <c r="D4" s="26"/>
      <c r="E4" s="156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8"/>
    </row>
    <row r="5" spans="1:54" s="2" customFormat="1" ht="18.75" customHeight="1" thickTop="1" x14ac:dyDescent="0.15">
      <c r="A5" s="152"/>
      <c r="B5" s="15" t="s">
        <v>3</v>
      </c>
      <c r="C5" s="24"/>
      <c r="D5" s="24"/>
      <c r="E5" s="11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/>
      <c r="T5" s="12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60"/>
    </row>
    <row r="6" spans="1:54" s="2" customFormat="1" ht="18.75" customHeight="1" x14ac:dyDescent="0.15">
      <c r="A6" s="152"/>
      <c r="B6" s="16" t="s">
        <v>2</v>
      </c>
      <c r="C6" s="24"/>
      <c r="D6" s="24"/>
      <c r="E6" s="4" t="s">
        <v>6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5" t="s">
        <v>7</v>
      </c>
      <c r="AE6" s="164"/>
      <c r="AF6" s="165"/>
    </row>
    <row r="7" spans="1:54" s="2" customFormat="1" ht="18.75" customHeight="1" x14ac:dyDescent="0.15">
      <c r="A7" s="151" t="s">
        <v>119</v>
      </c>
      <c r="B7" s="17" t="s">
        <v>5</v>
      </c>
      <c r="C7" s="24"/>
      <c r="D7" s="24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2"/>
    </row>
    <row r="8" spans="1:54" s="2" customFormat="1" ht="18.75" customHeight="1" x14ac:dyDescent="0.15">
      <c r="A8" s="152"/>
      <c r="B8" s="18" t="s">
        <v>3</v>
      </c>
      <c r="C8" s="24"/>
      <c r="D8" s="24"/>
      <c r="E8" s="11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6"/>
      <c r="T8" s="12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8"/>
    </row>
    <row r="9" spans="1:54" s="2" customFormat="1" ht="18.75" customHeight="1" x14ac:dyDescent="0.15">
      <c r="A9" s="166"/>
      <c r="B9" s="86" t="s">
        <v>2</v>
      </c>
      <c r="C9" s="87"/>
      <c r="D9" s="87"/>
      <c r="E9" s="88" t="s">
        <v>1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169"/>
      <c r="T9" s="169"/>
      <c r="U9" s="169"/>
      <c r="V9" s="100"/>
      <c r="W9" s="100"/>
      <c r="X9" s="100"/>
      <c r="Y9" s="100"/>
      <c r="Z9" s="100"/>
      <c r="AA9" s="100"/>
      <c r="AB9" s="100"/>
      <c r="AC9" s="101" t="s">
        <v>107</v>
      </c>
      <c r="AD9" s="170"/>
      <c r="AE9" s="171"/>
      <c r="AF9" s="172"/>
    </row>
    <row r="10" spans="1:54" s="2" customFormat="1" ht="7.5" customHeight="1" x14ac:dyDescent="0.15">
      <c r="C10" s="24"/>
      <c r="D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V10" s="24"/>
      <c r="W10" s="24"/>
      <c r="X10" s="24"/>
      <c r="Y10" s="24"/>
      <c r="Z10" s="24"/>
      <c r="AA10" s="24"/>
      <c r="AB10" s="24"/>
      <c r="AG10" s="1"/>
      <c r="AH10" s="1"/>
      <c r="AI10" s="1"/>
    </row>
    <row r="11" spans="1:54" ht="15" customHeight="1" x14ac:dyDescent="0.2">
      <c r="A11" s="183" t="s">
        <v>71</v>
      </c>
      <c r="B11" s="183"/>
      <c r="C11" s="183"/>
      <c r="D11" s="183"/>
      <c r="E11" s="18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V11" s="1"/>
      <c r="W11" s="1"/>
      <c r="X11" s="1"/>
      <c r="Y11" s="1"/>
      <c r="Z11" s="1"/>
      <c r="AA11" s="1"/>
      <c r="AB11" s="1"/>
      <c r="AE11" s="131"/>
      <c r="AF11" s="7"/>
      <c r="AG11" s="7"/>
      <c r="BA11" s="2"/>
    </row>
    <row r="12" spans="1:54" ht="7.5" customHeight="1" x14ac:dyDescent="0.15">
      <c r="A12" s="8"/>
      <c r="B12" s="8"/>
      <c r="E12" s="8"/>
      <c r="S12" s="9"/>
      <c r="T12" s="9"/>
      <c r="U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BB12" s="2"/>
    </row>
    <row r="13" spans="1:54" s="8" customFormat="1" ht="24.75" thickBot="1" x14ac:dyDescent="0.2">
      <c r="A13" s="50"/>
      <c r="B13" s="137" t="s">
        <v>69</v>
      </c>
      <c r="C13" s="43"/>
      <c r="D13" s="43"/>
      <c r="E13" s="44" t="s">
        <v>0</v>
      </c>
      <c r="F13" s="43"/>
      <c r="G13" s="45" t="s">
        <v>15</v>
      </c>
      <c r="H13" s="46"/>
      <c r="I13" s="46"/>
      <c r="J13" s="46"/>
      <c r="K13" s="46"/>
      <c r="L13" s="46"/>
      <c r="M13" s="46"/>
      <c r="N13" s="46"/>
      <c r="O13" s="46"/>
      <c r="P13" s="45" t="s">
        <v>14</v>
      </c>
      <c r="Q13" s="43"/>
      <c r="R13" s="43"/>
      <c r="S13" s="47" t="s">
        <v>12</v>
      </c>
      <c r="T13" s="48"/>
      <c r="U13" s="52" t="s">
        <v>16</v>
      </c>
      <c r="V13" s="53"/>
      <c r="W13" s="53"/>
      <c r="X13" s="53"/>
      <c r="Y13" s="53"/>
      <c r="Z13" s="53"/>
      <c r="AA13" s="53"/>
      <c r="AB13" s="53"/>
      <c r="AC13" s="54" t="s">
        <v>13</v>
      </c>
      <c r="AD13" s="49" t="s">
        <v>17</v>
      </c>
      <c r="AE13" s="136" t="s">
        <v>123</v>
      </c>
      <c r="AF13" s="138" t="s">
        <v>9</v>
      </c>
      <c r="BB13" s="2"/>
    </row>
    <row r="14" spans="1:54" ht="16.5" customHeight="1" thickTop="1" x14ac:dyDescent="0.15">
      <c r="A14" s="8">
        <v>1</v>
      </c>
      <c r="B14" s="105"/>
      <c r="C14" s="31"/>
      <c r="D14" s="31"/>
      <c r="E14" s="32"/>
      <c r="F14" s="31"/>
      <c r="G14" s="134"/>
      <c r="H14" s="31"/>
      <c r="I14" s="31"/>
      <c r="J14" s="31"/>
      <c r="K14" s="31"/>
      <c r="L14" s="31"/>
      <c r="M14" s="31"/>
      <c r="N14" s="31"/>
      <c r="O14" s="31"/>
      <c r="P14" s="134"/>
      <c r="Q14" s="31"/>
      <c r="R14" s="31"/>
      <c r="S14" s="33"/>
      <c r="T14" s="34"/>
      <c r="U14" s="107"/>
      <c r="V14" s="108"/>
      <c r="W14" s="108"/>
      <c r="X14" s="108"/>
      <c r="Y14" s="108"/>
      <c r="Z14" s="108"/>
      <c r="AA14" s="108"/>
      <c r="AB14" s="108"/>
      <c r="AC14" s="35"/>
      <c r="AD14" s="36"/>
      <c r="AE14" s="107"/>
      <c r="AF14" s="139"/>
      <c r="AG14" s="1" t="str">
        <f>IF(AND($S$2=参加料計算!Q$3,$AD14=1),"Jr.CC男子",IF(AND($S$2=参加料計算!Q$3,$AD14=2),"Jr.CC女子",IF(AND($S$2=参加料計算!Q$4,$AD14=1),"市民男子",IF(AND($S$2=参加料計算!Q$4,$AD14=2),"市民女子",IF(AND($S$2=参加料計算!Q$5,$AD14=1),"十日町カップ男子",IF(AND($S$2=参加料計算!Q$5,$AD14=2),"十日町カップ女子",IF(AND($S$2=参加料計算!Q$6,$AD14=1),"ローラー男子",IF(AND($S$2=参加料計算!Q$6,$AD14=2),"ローラー女子",""))))))))</f>
        <v/>
      </c>
      <c r="BB14" s="2"/>
    </row>
    <row r="15" spans="1:54" ht="16.5" customHeight="1" x14ac:dyDescent="0.15">
      <c r="A15" s="8">
        <v>2</v>
      </c>
      <c r="B15" s="106"/>
      <c r="C15" s="37"/>
      <c r="D15" s="37"/>
      <c r="E15" s="38"/>
      <c r="F15" s="37"/>
      <c r="G15" s="135">
        <f>$S$5</f>
        <v>0</v>
      </c>
      <c r="H15" s="37"/>
      <c r="I15" s="37"/>
      <c r="J15" s="37"/>
      <c r="K15" s="37"/>
      <c r="L15" s="37"/>
      <c r="M15" s="37"/>
      <c r="N15" s="37"/>
      <c r="O15" s="37"/>
      <c r="P15" s="135">
        <f t="shared" ref="P15:P43" si="0">$E$4</f>
        <v>0</v>
      </c>
      <c r="Q15" s="37"/>
      <c r="R15" s="37"/>
      <c r="S15" s="39"/>
      <c r="T15" s="40"/>
      <c r="U15" s="109"/>
      <c r="V15" s="110"/>
      <c r="W15" s="110"/>
      <c r="X15" s="110"/>
      <c r="Y15" s="110"/>
      <c r="Z15" s="110"/>
      <c r="AA15" s="110"/>
      <c r="AB15" s="110"/>
      <c r="AC15" s="41"/>
      <c r="AD15" s="42"/>
      <c r="AE15" s="107"/>
      <c r="AF15" s="140"/>
      <c r="AG15" s="1" t="str">
        <f>IF(AND($S$2=参加料計算!Q$3,$AD15=1),"Jr.CC男子",IF(AND($S$2=参加料計算!Q$3,$AD15=2),"Jr.CC女子",IF(AND($S$2=参加料計算!Q$4,$AD15=1),"市民男子",IF(AND($S$2=参加料計算!Q$4,$AD15=2),"市民女子",IF(AND($S$2=参加料計算!Q$5,$AD15=1),"十日町カップ男子",IF(AND($S$2=参加料計算!Q$5,$AD15=2),"十日町カップ女子",IF(AND($S$2=参加料計算!Q$6,$AD15=1),"ローラー男子",IF(AND($S$2=参加料計算!Q$6,$AD15=2),"ローラー女子",""))))))))</f>
        <v/>
      </c>
      <c r="BB15" s="2"/>
    </row>
    <row r="16" spans="1:54" ht="16.5" customHeight="1" x14ac:dyDescent="0.15">
      <c r="A16" s="8">
        <v>3</v>
      </c>
      <c r="B16" s="106"/>
      <c r="C16" s="37"/>
      <c r="D16" s="37"/>
      <c r="E16" s="38"/>
      <c r="F16" s="37"/>
      <c r="G16" s="135">
        <f t="shared" ref="G16:G43" si="1">$S$5</f>
        <v>0</v>
      </c>
      <c r="H16" s="37"/>
      <c r="I16" s="37"/>
      <c r="J16" s="37"/>
      <c r="K16" s="37"/>
      <c r="L16" s="37"/>
      <c r="M16" s="37"/>
      <c r="N16" s="37"/>
      <c r="O16" s="37"/>
      <c r="P16" s="135">
        <f t="shared" si="0"/>
        <v>0</v>
      </c>
      <c r="Q16" s="37"/>
      <c r="R16" s="37"/>
      <c r="S16" s="39"/>
      <c r="T16" s="40"/>
      <c r="U16" s="109"/>
      <c r="V16" s="110"/>
      <c r="W16" s="110"/>
      <c r="X16" s="110"/>
      <c r="Y16" s="110"/>
      <c r="Z16" s="110"/>
      <c r="AA16" s="110"/>
      <c r="AB16" s="110"/>
      <c r="AC16" s="41"/>
      <c r="AD16" s="42"/>
      <c r="AE16" s="109"/>
      <c r="AF16" s="140"/>
      <c r="AG16" s="1" t="str">
        <f>IF(AND($S$2=参加料計算!Q$3,$AD16=1),"Jr.CC男子",IF(AND($S$2=参加料計算!Q$3,$AD16=2),"Jr.CC女子",IF(AND($S$2=参加料計算!Q$4,$AD16=1),"市民男子",IF(AND($S$2=参加料計算!Q$4,$AD16=2),"市民女子",IF(AND($S$2=参加料計算!Q$5,$AD16=1),"十日町カップ男子",IF(AND($S$2=参加料計算!Q$5,$AD16=2),"十日町カップ女子",IF(AND($S$2=参加料計算!Q$6,$AD16=1),"ローラー男子",IF(AND($S$2=参加料計算!Q$6,$AD16=2),"ローラー女子",""))))))))</f>
        <v/>
      </c>
      <c r="BB16" s="2"/>
    </row>
    <row r="17" spans="1:58" ht="16.5" customHeight="1" x14ac:dyDescent="0.15">
      <c r="A17" s="8">
        <v>4</v>
      </c>
      <c r="B17" s="106"/>
      <c r="C17" s="37"/>
      <c r="D17" s="37"/>
      <c r="E17" s="38"/>
      <c r="F17" s="37"/>
      <c r="G17" s="135">
        <f t="shared" si="1"/>
        <v>0</v>
      </c>
      <c r="H17" s="37"/>
      <c r="I17" s="37"/>
      <c r="J17" s="37"/>
      <c r="K17" s="37"/>
      <c r="L17" s="37"/>
      <c r="M17" s="37"/>
      <c r="N17" s="37"/>
      <c r="O17" s="37"/>
      <c r="P17" s="135">
        <f t="shared" si="0"/>
        <v>0</v>
      </c>
      <c r="Q17" s="37"/>
      <c r="R17" s="37"/>
      <c r="S17" s="39"/>
      <c r="T17" s="40"/>
      <c r="U17" s="109"/>
      <c r="V17" s="110"/>
      <c r="W17" s="110"/>
      <c r="X17" s="110"/>
      <c r="Y17" s="110"/>
      <c r="Z17" s="110"/>
      <c r="AA17" s="110"/>
      <c r="AB17" s="110"/>
      <c r="AC17" s="41"/>
      <c r="AD17" s="42"/>
      <c r="AE17" s="109"/>
      <c r="AF17" s="140"/>
      <c r="AG17" s="1" t="str">
        <f>IF(AND($S$2=参加料計算!Q$3,$AD17=1),"Jr.CC男子",IF(AND($S$2=参加料計算!Q$3,$AD17=2),"Jr.CC女子",IF(AND($S$2=参加料計算!Q$4,$AD17=1),"市民男子",IF(AND($S$2=参加料計算!Q$4,$AD17=2),"市民女子",IF(AND($S$2=参加料計算!Q$5,$AD17=1),"十日町カップ男子",IF(AND($S$2=参加料計算!Q$5,$AD17=2),"十日町カップ女子",IF(AND($S$2=参加料計算!Q$6,$AD17=1),"ローラー男子",IF(AND($S$2=参加料計算!Q$6,$AD17=2),"ローラー女子",""))))))))</f>
        <v/>
      </c>
      <c r="BB17" s="2"/>
    </row>
    <row r="18" spans="1:58" ht="16.5" customHeight="1" x14ac:dyDescent="0.15">
      <c r="A18" s="8">
        <v>5</v>
      </c>
      <c r="B18" s="106"/>
      <c r="C18" s="37"/>
      <c r="D18" s="37"/>
      <c r="E18" s="38"/>
      <c r="F18" s="37"/>
      <c r="G18" s="135">
        <f t="shared" si="1"/>
        <v>0</v>
      </c>
      <c r="H18" s="37"/>
      <c r="I18" s="37"/>
      <c r="J18" s="37"/>
      <c r="K18" s="37"/>
      <c r="L18" s="37"/>
      <c r="M18" s="37"/>
      <c r="N18" s="37"/>
      <c r="O18" s="37"/>
      <c r="P18" s="135">
        <f t="shared" si="0"/>
        <v>0</v>
      </c>
      <c r="Q18" s="37"/>
      <c r="R18" s="37"/>
      <c r="S18" s="39"/>
      <c r="T18" s="40"/>
      <c r="U18" s="109"/>
      <c r="V18" s="110"/>
      <c r="W18" s="110"/>
      <c r="X18" s="110"/>
      <c r="Y18" s="110"/>
      <c r="Z18" s="110"/>
      <c r="AA18" s="110"/>
      <c r="AB18" s="110"/>
      <c r="AC18" s="41"/>
      <c r="AD18" s="42"/>
      <c r="AE18" s="109"/>
      <c r="AF18" s="140"/>
      <c r="AG18" s="1" t="str">
        <f>IF(AND($S$2=参加料計算!Q$3,$AD18=1),"Jr.CC男子",IF(AND($S$2=参加料計算!Q$3,$AD18=2),"Jr.CC女子",IF(AND($S$2=参加料計算!Q$4,$AD18=1),"市民男子",IF(AND($S$2=参加料計算!Q$4,$AD18=2),"市民女子",IF(AND($S$2=参加料計算!Q$5,$AD18=1),"十日町カップ男子",IF(AND($S$2=参加料計算!Q$5,$AD18=2),"十日町カップ女子",IF(AND($S$2=参加料計算!Q$6,$AD18=1),"ローラー男子",IF(AND($S$2=参加料計算!Q$6,$AD18=2),"ローラー女子",""))))))))</f>
        <v/>
      </c>
      <c r="BF18" s="2"/>
    </row>
    <row r="19" spans="1:58" ht="16.5" customHeight="1" x14ac:dyDescent="0.15">
      <c r="A19" s="8">
        <v>6</v>
      </c>
      <c r="B19" s="106"/>
      <c r="C19" s="37"/>
      <c r="D19" s="37"/>
      <c r="E19" s="38"/>
      <c r="F19" s="37"/>
      <c r="G19" s="135">
        <f t="shared" si="1"/>
        <v>0</v>
      </c>
      <c r="H19" s="37"/>
      <c r="I19" s="37"/>
      <c r="J19" s="37"/>
      <c r="K19" s="37"/>
      <c r="L19" s="37"/>
      <c r="M19" s="37"/>
      <c r="N19" s="37"/>
      <c r="O19" s="37"/>
      <c r="P19" s="135">
        <f t="shared" si="0"/>
        <v>0</v>
      </c>
      <c r="Q19" s="37"/>
      <c r="R19" s="37"/>
      <c r="S19" s="39"/>
      <c r="T19" s="40"/>
      <c r="U19" s="109"/>
      <c r="V19" s="110"/>
      <c r="W19" s="110"/>
      <c r="X19" s="110"/>
      <c r="Y19" s="110"/>
      <c r="Z19" s="110"/>
      <c r="AA19" s="110"/>
      <c r="AB19" s="110"/>
      <c r="AC19" s="41"/>
      <c r="AD19" s="42"/>
      <c r="AE19" s="109"/>
      <c r="AF19" s="140"/>
      <c r="AG19" s="1" t="str">
        <f>IF(AND($S$2=参加料計算!Q$3,$AD19=1),"Jr.CC男子",IF(AND($S$2=参加料計算!Q$3,$AD19=2),"Jr.CC女子",IF(AND($S$2=参加料計算!Q$4,$AD19=1),"市民男子",IF(AND($S$2=参加料計算!Q$4,$AD19=2),"市民女子",IF(AND($S$2=参加料計算!Q$5,$AD19=1),"十日町カップ男子",IF(AND($S$2=参加料計算!Q$5,$AD19=2),"十日町カップ女子",IF(AND($S$2=参加料計算!Q$6,$AD19=1),"ローラー男子",IF(AND($S$2=参加料計算!Q$6,$AD19=2),"ローラー女子",""))))))))</f>
        <v/>
      </c>
      <c r="BF19" s="2"/>
    </row>
    <row r="20" spans="1:58" ht="16.5" customHeight="1" x14ac:dyDescent="0.15">
      <c r="A20" s="8">
        <v>7</v>
      </c>
      <c r="B20" s="106"/>
      <c r="C20" s="37"/>
      <c r="D20" s="37"/>
      <c r="E20" s="38"/>
      <c r="F20" s="37"/>
      <c r="G20" s="135">
        <f t="shared" si="1"/>
        <v>0</v>
      </c>
      <c r="H20" s="37"/>
      <c r="I20" s="37"/>
      <c r="J20" s="37"/>
      <c r="K20" s="37"/>
      <c r="L20" s="37"/>
      <c r="M20" s="37"/>
      <c r="N20" s="37"/>
      <c r="O20" s="37"/>
      <c r="P20" s="135">
        <f t="shared" si="0"/>
        <v>0</v>
      </c>
      <c r="Q20" s="37"/>
      <c r="R20" s="37"/>
      <c r="S20" s="39"/>
      <c r="T20" s="40"/>
      <c r="U20" s="109"/>
      <c r="V20" s="110"/>
      <c r="W20" s="110"/>
      <c r="X20" s="110"/>
      <c r="Y20" s="110"/>
      <c r="Z20" s="110"/>
      <c r="AA20" s="110"/>
      <c r="AB20" s="110"/>
      <c r="AC20" s="41"/>
      <c r="AD20" s="42"/>
      <c r="AE20" s="109"/>
      <c r="AF20" s="140"/>
      <c r="AG20" s="1" t="str">
        <f>IF(AND($S$2=参加料計算!Q$3,$AD20=1),"Jr.CC男子",IF(AND($S$2=参加料計算!Q$3,$AD20=2),"Jr.CC女子",IF(AND($S$2=参加料計算!Q$4,$AD20=1),"市民男子",IF(AND($S$2=参加料計算!Q$4,$AD20=2),"市民女子",IF(AND($S$2=参加料計算!Q$5,$AD20=1),"十日町カップ男子",IF(AND($S$2=参加料計算!Q$5,$AD20=2),"十日町カップ女子",IF(AND($S$2=参加料計算!Q$6,$AD20=1),"ローラー男子",IF(AND($S$2=参加料計算!Q$6,$AD20=2),"ローラー女子",""))))))))</f>
        <v/>
      </c>
      <c r="BF20" s="2"/>
    </row>
    <row r="21" spans="1:58" ht="16.5" customHeight="1" x14ac:dyDescent="0.15">
      <c r="A21" s="8">
        <v>8</v>
      </c>
      <c r="B21" s="106"/>
      <c r="C21" s="37"/>
      <c r="D21" s="37"/>
      <c r="E21" s="38"/>
      <c r="F21" s="37"/>
      <c r="G21" s="135">
        <f t="shared" si="1"/>
        <v>0</v>
      </c>
      <c r="H21" s="37"/>
      <c r="I21" s="37"/>
      <c r="J21" s="37"/>
      <c r="K21" s="37"/>
      <c r="L21" s="37"/>
      <c r="M21" s="37"/>
      <c r="N21" s="37"/>
      <c r="O21" s="37"/>
      <c r="P21" s="135">
        <f t="shared" si="0"/>
        <v>0</v>
      </c>
      <c r="Q21" s="37"/>
      <c r="R21" s="37"/>
      <c r="S21" s="39"/>
      <c r="T21" s="40"/>
      <c r="U21" s="109"/>
      <c r="V21" s="110"/>
      <c r="W21" s="110"/>
      <c r="X21" s="110"/>
      <c r="Y21" s="110"/>
      <c r="Z21" s="110"/>
      <c r="AA21" s="110"/>
      <c r="AB21" s="110"/>
      <c r="AC21" s="41"/>
      <c r="AD21" s="42"/>
      <c r="AE21" s="109"/>
      <c r="AF21" s="140"/>
      <c r="AG21" s="1" t="str">
        <f>IF(AND($S$2=参加料計算!Q$3,$AD21=1),"Jr.CC男子",IF(AND($S$2=参加料計算!Q$3,$AD21=2),"Jr.CC女子",IF(AND($S$2=参加料計算!Q$4,$AD21=1),"市民男子",IF(AND($S$2=参加料計算!Q$4,$AD21=2),"市民女子",IF(AND($S$2=参加料計算!Q$5,$AD21=1),"十日町カップ男子",IF(AND($S$2=参加料計算!Q$5,$AD21=2),"十日町カップ女子",IF(AND($S$2=参加料計算!Q$6,$AD21=1),"ローラー男子",IF(AND($S$2=参加料計算!Q$6,$AD21=2),"ローラー女子",""))))))))</f>
        <v/>
      </c>
      <c r="BF21" s="2"/>
    </row>
    <row r="22" spans="1:58" ht="16.5" customHeight="1" x14ac:dyDescent="0.15">
      <c r="A22" s="8">
        <v>9</v>
      </c>
      <c r="B22" s="106"/>
      <c r="C22" s="37"/>
      <c r="D22" s="37"/>
      <c r="E22" s="38"/>
      <c r="F22" s="37"/>
      <c r="G22" s="135">
        <f t="shared" si="1"/>
        <v>0</v>
      </c>
      <c r="H22" s="37"/>
      <c r="I22" s="37"/>
      <c r="J22" s="37"/>
      <c r="K22" s="37"/>
      <c r="L22" s="37"/>
      <c r="M22" s="37"/>
      <c r="N22" s="37"/>
      <c r="O22" s="37"/>
      <c r="P22" s="135">
        <f t="shared" si="0"/>
        <v>0</v>
      </c>
      <c r="Q22" s="37"/>
      <c r="R22" s="37"/>
      <c r="S22" s="39"/>
      <c r="T22" s="40"/>
      <c r="U22" s="109"/>
      <c r="V22" s="110"/>
      <c r="W22" s="110"/>
      <c r="X22" s="110"/>
      <c r="Y22" s="110"/>
      <c r="Z22" s="110"/>
      <c r="AA22" s="110"/>
      <c r="AB22" s="110"/>
      <c r="AC22" s="41"/>
      <c r="AD22" s="42"/>
      <c r="AE22" s="109"/>
      <c r="AF22" s="140"/>
      <c r="AG22" s="1" t="str">
        <f>IF(AND($S$2=参加料計算!Q$3,$AD22=1),"Jr.CC男子",IF(AND($S$2=参加料計算!Q$3,$AD22=2),"Jr.CC女子",IF(AND($S$2=参加料計算!Q$4,$AD22=1),"市民男子",IF(AND($S$2=参加料計算!Q$4,$AD22=2),"市民女子",IF(AND($S$2=参加料計算!Q$5,$AD22=1),"十日町カップ男子",IF(AND($S$2=参加料計算!Q$5,$AD22=2),"十日町カップ女子",IF(AND($S$2=参加料計算!Q$6,$AD22=1),"ローラー男子",IF(AND($S$2=参加料計算!Q$6,$AD22=2),"ローラー女子",""))))))))</f>
        <v/>
      </c>
      <c r="BF22" s="2"/>
    </row>
    <row r="23" spans="1:58" ht="16.5" customHeight="1" x14ac:dyDescent="0.15">
      <c r="A23" s="8">
        <v>10</v>
      </c>
      <c r="B23" s="106"/>
      <c r="C23" s="37"/>
      <c r="D23" s="37"/>
      <c r="E23" s="38"/>
      <c r="F23" s="37"/>
      <c r="G23" s="135">
        <f t="shared" si="1"/>
        <v>0</v>
      </c>
      <c r="H23" s="37"/>
      <c r="I23" s="37"/>
      <c r="J23" s="37"/>
      <c r="K23" s="37"/>
      <c r="L23" s="37"/>
      <c r="M23" s="37"/>
      <c r="N23" s="37"/>
      <c r="O23" s="37"/>
      <c r="P23" s="135">
        <f t="shared" si="0"/>
        <v>0</v>
      </c>
      <c r="Q23" s="37"/>
      <c r="R23" s="37"/>
      <c r="S23" s="39"/>
      <c r="T23" s="40"/>
      <c r="U23" s="109"/>
      <c r="V23" s="110"/>
      <c r="W23" s="110"/>
      <c r="X23" s="110"/>
      <c r="Y23" s="110"/>
      <c r="Z23" s="110"/>
      <c r="AA23" s="110"/>
      <c r="AB23" s="110"/>
      <c r="AC23" s="41"/>
      <c r="AD23" s="42"/>
      <c r="AE23" s="109"/>
      <c r="AF23" s="140"/>
      <c r="AG23" s="1" t="str">
        <f>IF(AND($S$2=参加料計算!Q$3,$AD23=1),"Jr.CC男子",IF(AND($S$2=参加料計算!Q$3,$AD23=2),"Jr.CC女子",IF(AND($S$2=参加料計算!Q$4,$AD23=1),"市民男子",IF(AND($S$2=参加料計算!Q$4,$AD23=2),"市民女子",IF(AND($S$2=参加料計算!Q$5,$AD23=1),"十日町カップ男子",IF(AND($S$2=参加料計算!Q$5,$AD23=2),"十日町カップ女子",IF(AND($S$2=参加料計算!Q$6,$AD23=1),"ローラー男子",IF(AND($S$2=参加料計算!Q$6,$AD23=2),"ローラー女子",""))))))))</f>
        <v/>
      </c>
      <c r="BF23" s="2"/>
    </row>
    <row r="24" spans="1:58" ht="16.5" customHeight="1" x14ac:dyDescent="0.15">
      <c r="A24" s="8">
        <v>11</v>
      </c>
      <c r="B24" s="106"/>
      <c r="C24" s="37"/>
      <c r="D24" s="37"/>
      <c r="E24" s="38"/>
      <c r="F24" s="37"/>
      <c r="G24" s="135">
        <f t="shared" si="1"/>
        <v>0</v>
      </c>
      <c r="H24" s="37"/>
      <c r="I24" s="37"/>
      <c r="J24" s="37"/>
      <c r="K24" s="37"/>
      <c r="L24" s="37"/>
      <c r="M24" s="37"/>
      <c r="N24" s="37"/>
      <c r="O24" s="37"/>
      <c r="P24" s="135">
        <f t="shared" si="0"/>
        <v>0</v>
      </c>
      <c r="Q24" s="37"/>
      <c r="R24" s="37"/>
      <c r="S24" s="39"/>
      <c r="T24" s="40"/>
      <c r="U24" s="109"/>
      <c r="V24" s="110"/>
      <c r="W24" s="110"/>
      <c r="X24" s="110"/>
      <c r="Y24" s="110"/>
      <c r="Z24" s="110"/>
      <c r="AA24" s="110"/>
      <c r="AB24" s="110"/>
      <c r="AC24" s="41"/>
      <c r="AD24" s="42"/>
      <c r="AE24" s="109"/>
      <c r="AF24" s="140"/>
      <c r="AG24" s="1" t="str">
        <f>IF(AND($S$2=参加料計算!Q$3,$AD24=1),"Jr.CC男子",IF(AND($S$2=参加料計算!Q$3,$AD24=2),"Jr.CC女子",IF(AND($S$2=参加料計算!Q$4,$AD24=1),"市民男子",IF(AND($S$2=参加料計算!Q$4,$AD24=2),"市民女子",IF(AND($S$2=参加料計算!Q$5,$AD24=1),"十日町カップ男子",IF(AND($S$2=参加料計算!Q$5,$AD24=2),"十日町カップ女子",IF(AND($S$2=参加料計算!Q$6,$AD24=1),"ローラー男子",IF(AND($S$2=参加料計算!Q$6,$AD24=2),"ローラー女子",""))))))))</f>
        <v/>
      </c>
      <c r="BF24" s="2"/>
    </row>
    <row r="25" spans="1:58" ht="16.5" customHeight="1" x14ac:dyDescent="0.15">
      <c r="A25" s="8">
        <v>12</v>
      </c>
      <c r="B25" s="106"/>
      <c r="C25" s="37"/>
      <c r="D25" s="37"/>
      <c r="E25" s="38"/>
      <c r="F25" s="37"/>
      <c r="G25" s="135">
        <f t="shared" si="1"/>
        <v>0</v>
      </c>
      <c r="H25" s="37"/>
      <c r="I25" s="37"/>
      <c r="J25" s="37"/>
      <c r="K25" s="37"/>
      <c r="L25" s="37"/>
      <c r="M25" s="37"/>
      <c r="N25" s="37"/>
      <c r="O25" s="37"/>
      <c r="P25" s="135">
        <f t="shared" si="0"/>
        <v>0</v>
      </c>
      <c r="Q25" s="37"/>
      <c r="R25" s="37"/>
      <c r="S25" s="39"/>
      <c r="T25" s="40"/>
      <c r="U25" s="109"/>
      <c r="V25" s="110"/>
      <c r="W25" s="110"/>
      <c r="X25" s="110"/>
      <c r="Y25" s="110"/>
      <c r="Z25" s="110"/>
      <c r="AA25" s="110"/>
      <c r="AB25" s="110"/>
      <c r="AC25" s="41"/>
      <c r="AD25" s="42"/>
      <c r="AE25" s="109"/>
      <c r="AF25" s="140"/>
      <c r="AG25" s="1" t="str">
        <f>IF(AND($S$2=参加料計算!Q$3,$AD25=1),"Jr.CC男子",IF(AND($S$2=参加料計算!Q$3,$AD25=2),"Jr.CC女子",IF(AND($S$2=参加料計算!Q$4,$AD25=1),"市民男子",IF(AND($S$2=参加料計算!Q$4,$AD25=2),"市民女子",IF(AND($S$2=参加料計算!Q$5,$AD25=1),"十日町カップ男子",IF(AND($S$2=参加料計算!Q$5,$AD25=2),"十日町カップ女子",IF(AND($S$2=参加料計算!Q$6,$AD25=1),"ローラー男子",IF(AND($S$2=参加料計算!Q$6,$AD25=2),"ローラー女子",""))))))))</f>
        <v/>
      </c>
      <c r="BF25" s="2"/>
    </row>
    <row r="26" spans="1:58" ht="16.5" customHeight="1" x14ac:dyDescent="0.15">
      <c r="A26" s="8">
        <v>13</v>
      </c>
      <c r="B26" s="106"/>
      <c r="C26" s="37"/>
      <c r="D26" s="37"/>
      <c r="E26" s="38"/>
      <c r="F26" s="37"/>
      <c r="G26" s="135">
        <f t="shared" si="1"/>
        <v>0</v>
      </c>
      <c r="H26" s="37"/>
      <c r="I26" s="37"/>
      <c r="J26" s="37"/>
      <c r="K26" s="37"/>
      <c r="L26" s="37"/>
      <c r="M26" s="37"/>
      <c r="N26" s="37"/>
      <c r="O26" s="37"/>
      <c r="P26" s="135">
        <f t="shared" si="0"/>
        <v>0</v>
      </c>
      <c r="Q26" s="37"/>
      <c r="R26" s="37"/>
      <c r="S26" s="39"/>
      <c r="T26" s="40"/>
      <c r="U26" s="109"/>
      <c r="V26" s="110"/>
      <c r="W26" s="110"/>
      <c r="X26" s="110"/>
      <c r="Y26" s="110"/>
      <c r="Z26" s="110"/>
      <c r="AA26" s="110"/>
      <c r="AB26" s="110"/>
      <c r="AC26" s="41"/>
      <c r="AD26" s="42"/>
      <c r="AE26" s="109"/>
      <c r="AF26" s="140"/>
      <c r="AG26" s="1" t="str">
        <f>IF(AND($S$2=参加料計算!Q$3,$AD26=1),"Jr.CC男子",IF(AND($S$2=参加料計算!Q$3,$AD26=2),"Jr.CC女子",IF(AND($S$2=参加料計算!Q$4,$AD26=1),"市民男子",IF(AND($S$2=参加料計算!Q$4,$AD26=2),"市民女子",IF(AND($S$2=参加料計算!Q$5,$AD26=1),"十日町カップ男子",IF(AND($S$2=参加料計算!Q$5,$AD26=2),"十日町カップ女子",IF(AND($S$2=参加料計算!Q$6,$AD26=1),"ローラー男子",IF(AND($S$2=参加料計算!Q$6,$AD26=2),"ローラー女子",""))))))))</f>
        <v/>
      </c>
      <c r="BF26" s="2"/>
    </row>
    <row r="27" spans="1:58" ht="16.5" customHeight="1" x14ac:dyDescent="0.15">
      <c r="A27" s="8">
        <v>14</v>
      </c>
      <c r="B27" s="106"/>
      <c r="C27" s="37"/>
      <c r="D27" s="37"/>
      <c r="E27" s="38"/>
      <c r="F27" s="37"/>
      <c r="G27" s="135">
        <f t="shared" si="1"/>
        <v>0</v>
      </c>
      <c r="H27" s="37"/>
      <c r="I27" s="37"/>
      <c r="J27" s="37"/>
      <c r="K27" s="37"/>
      <c r="L27" s="37"/>
      <c r="M27" s="37"/>
      <c r="N27" s="37"/>
      <c r="O27" s="37"/>
      <c r="P27" s="135">
        <f t="shared" si="0"/>
        <v>0</v>
      </c>
      <c r="Q27" s="37"/>
      <c r="R27" s="37"/>
      <c r="S27" s="39"/>
      <c r="T27" s="40"/>
      <c r="U27" s="109"/>
      <c r="V27" s="110"/>
      <c r="W27" s="110"/>
      <c r="X27" s="110"/>
      <c r="Y27" s="110"/>
      <c r="Z27" s="110"/>
      <c r="AA27" s="110"/>
      <c r="AB27" s="110"/>
      <c r="AC27" s="41"/>
      <c r="AD27" s="42"/>
      <c r="AE27" s="109"/>
      <c r="AF27" s="140"/>
      <c r="AG27" s="1" t="str">
        <f>IF(AND($S$2=参加料計算!Q$3,$AD27=1),"Jr.CC男子",IF(AND($S$2=参加料計算!Q$3,$AD27=2),"Jr.CC女子",IF(AND($S$2=参加料計算!Q$4,$AD27=1),"市民男子",IF(AND($S$2=参加料計算!Q$4,$AD27=2),"市民女子",IF(AND($S$2=参加料計算!Q$5,$AD27=1),"十日町カップ男子",IF(AND($S$2=参加料計算!Q$5,$AD27=2),"十日町カップ女子",IF(AND($S$2=参加料計算!Q$6,$AD27=1),"ローラー男子",IF(AND($S$2=参加料計算!Q$6,$AD27=2),"ローラー女子",""))))))))</f>
        <v/>
      </c>
      <c r="BF27" s="2"/>
    </row>
    <row r="28" spans="1:58" ht="16.5" customHeight="1" x14ac:dyDescent="0.15">
      <c r="A28" s="8">
        <v>15</v>
      </c>
      <c r="B28" s="106"/>
      <c r="C28" s="37"/>
      <c r="D28" s="37"/>
      <c r="E28" s="38"/>
      <c r="F28" s="37"/>
      <c r="G28" s="135">
        <f t="shared" si="1"/>
        <v>0</v>
      </c>
      <c r="H28" s="37"/>
      <c r="I28" s="37"/>
      <c r="J28" s="37"/>
      <c r="K28" s="37"/>
      <c r="L28" s="37"/>
      <c r="M28" s="37"/>
      <c r="N28" s="37"/>
      <c r="O28" s="37"/>
      <c r="P28" s="135">
        <f t="shared" si="0"/>
        <v>0</v>
      </c>
      <c r="Q28" s="37"/>
      <c r="R28" s="37"/>
      <c r="S28" s="39"/>
      <c r="T28" s="40"/>
      <c r="U28" s="109"/>
      <c r="V28" s="110"/>
      <c r="W28" s="110"/>
      <c r="X28" s="110"/>
      <c r="Y28" s="110"/>
      <c r="Z28" s="110"/>
      <c r="AA28" s="110"/>
      <c r="AB28" s="110"/>
      <c r="AC28" s="41"/>
      <c r="AD28" s="42"/>
      <c r="AE28" s="109"/>
      <c r="AF28" s="140"/>
      <c r="AG28" s="1" t="str">
        <f>IF(AND($S$2=参加料計算!Q$3,$AD28=1),"Jr.CC男子",IF(AND($S$2=参加料計算!Q$3,$AD28=2),"Jr.CC女子",IF(AND($S$2=参加料計算!Q$4,$AD28=1),"市民男子",IF(AND($S$2=参加料計算!Q$4,$AD28=2),"市民女子",IF(AND($S$2=参加料計算!Q$5,$AD28=1),"十日町カップ男子",IF(AND($S$2=参加料計算!Q$5,$AD28=2),"十日町カップ女子",IF(AND($S$2=参加料計算!Q$6,$AD28=1),"ローラー男子",IF(AND($S$2=参加料計算!Q$6,$AD28=2),"ローラー女子",""))))))))</f>
        <v/>
      </c>
      <c r="BF28" s="2"/>
    </row>
    <row r="29" spans="1:58" ht="16.5" customHeight="1" x14ac:dyDescent="0.15">
      <c r="A29" s="8">
        <v>16</v>
      </c>
      <c r="B29" s="106"/>
      <c r="C29" s="37"/>
      <c r="D29" s="37"/>
      <c r="E29" s="38"/>
      <c r="F29" s="37"/>
      <c r="G29" s="135">
        <f t="shared" si="1"/>
        <v>0</v>
      </c>
      <c r="H29" s="37"/>
      <c r="I29" s="37"/>
      <c r="J29" s="37"/>
      <c r="K29" s="37"/>
      <c r="L29" s="37"/>
      <c r="M29" s="37"/>
      <c r="N29" s="37"/>
      <c r="O29" s="37"/>
      <c r="P29" s="135">
        <f t="shared" si="0"/>
        <v>0</v>
      </c>
      <c r="Q29" s="37"/>
      <c r="R29" s="37"/>
      <c r="S29" s="39"/>
      <c r="T29" s="40"/>
      <c r="U29" s="109"/>
      <c r="V29" s="110"/>
      <c r="W29" s="110"/>
      <c r="X29" s="110"/>
      <c r="Y29" s="110"/>
      <c r="Z29" s="110"/>
      <c r="AA29" s="110"/>
      <c r="AB29" s="110"/>
      <c r="AC29" s="41"/>
      <c r="AD29" s="42"/>
      <c r="AE29" s="109"/>
      <c r="AF29" s="140"/>
      <c r="AG29" s="1" t="str">
        <f>IF(AND($S$2=参加料計算!Q$3,$AD29=1),"Jr.CC男子",IF(AND($S$2=参加料計算!Q$3,$AD29=2),"Jr.CC女子",IF(AND($S$2=参加料計算!Q$4,$AD29=1),"市民男子",IF(AND($S$2=参加料計算!Q$4,$AD29=2),"市民女子",IF(AND($S$2=参加料計算!Q$5,$AD29=1),"十日町カップ男子",IF(AND($S$2=参加料計算!Q$5,$AD29=2),"十日町カップ女子",IF(AND($S$2=参加料計算!Q$6,$AD29=1),"ローラー男子",IF(AND($S$2=参加料計算!Q$6,$AD29=2),"ローラー女子",""))))))))</f>
        <v/>
      </c>
      <c r="BF29" s="2"/>
    </row>
    <row r="30" spans="1:58" ht="16.5" customHeight="1" x14ac:dyDescent="0.15">
      <c r="A30" s="8">
        <v>17</v>
      </c>
      <c r="B30" s="106"/>
      <c r="C30" s="37"/>
      <c r="D30" s="37"/>
      <c r="E30" s="38"/>
      <c r="F30" s="37"/>
      <c r="G30" s="135">
        <f t="shared" si="1"/>
        <v>0</v>
      </c>
      <c r="H30" s="37"/>
      <c r="I30" s="37"/>
      <c r="J30" s="37"/>
      <c r="K30" s="37"/>
      <c r="L30" s="37"/>
      <c r="M30" s="37"/>
      <c r="N30" s="37"/>
      <c r="O30" s="37"/>
      <c r="P30" s="135">
        <f t="shared" si="0"/>
        <v>0</v>
      </c>
      <c r="Q30" s="37"/>
      <c r="R30" s="37"/>
      <c r="S30" s="39"/>
      <c r="T30" s="40"/>
      <c r="U30" s="109"/>
      <c r="V30" s="110"/>
      <c r="W30" s="110"/>
      <c r="X30" s="110"/>
      <c r="Y30" s="110"/>
      <c r="Z30" s="110"/>
      <c r="AA30" s="110"/>
      <c r="AB30" s="110"/>
      <c r="AC30" s="41"/>
      <c r="AD30" s="42"/>
      <c r="AE30" s="109"/>
      <c r="AF30" s="140"/>
      <c r="AG30" s="1" t="str">
        <f>IF(AND($S$2=参加料計算!Q$3,$AD30=1),"Jr.CC男子",IF(AND($S$2=参加料計算!Q$3,$AD30=2),"Jr.CC女子",IF(AND($S$2=参加料計算!Q$4,$AD30=1),"市民男子",IF(AND($S$2=参加料計算!Q$4,$AD30=2),"市民女子",IF(AND($S$2=参加料計算!Q$5,$AD30=1),"十日町カップ男子",IF(AND($S$2=参加料計算!Q$5,$AD30=2),"十日町カップ女子",IF(AND($S$2=参加料計算!Q$6,$AD30=1),"ローラー男子",IF(AND($S$2=参加料計算!Q$6,$AD30=2),"ローラー女子",""))))))))</f>
        <v/>
      </c>
      <c r="BF30" s="2"/>
    </row>
    <row r="31" spans="1:58" ht="16.5" customHeight="1" x14ac:dyDescent="0.15">
      <c r="A31" s="8">
        <v>18</v>
      </c>
      <c r="B31" s="106"/>
      <c r="C31" s="37"/>
      <c r="D31" s="37"/>
      <c r="E31" s="38"/>
      <c r="F31" s="37"/>
      <c r="G31" s="135">
        <f t="shared" si="1"/>
        <v>0</v>
      </c>
      <c r="H31" s="37"/>
      <c r="I31" s="37"/>
      <c r="J31" s="37"/>
      <c r="K31" s="37"/>
      <c r="L31" s="37"/>
      <c r="M31" s="37"/>
      <c r="N31" s="37"/>
      <c r="O31" s="37"/>
      <c r="P31" s="135">
        <f t="shared" si="0"/>
        <v>0</v>
      </c>
      <c r="Q31" s="37"/>
      <c r="R31" s="37"/>
      <c r="S31" s="39"/>
      <c r="T31" s="40"/>
      <c r="U31" s="109"/>
      <c r="V31" s="110"/>
      <c r="W31" s="110"/>
      <c r="X31" s="110"/>
      <c r="Y31" s="110"/>
      <c r="Z31" s="110"/>
      <c r="AA31" s="110"/>
      <c r="AB31" s="110"/>
      <c r="AC31" s="41"/>
      <c r="AD31" s="42"/>
      <c r="AE31" s="109"/>
      <c r="AF31" s="140"/>
      <c r="AG31" s="1" t="str">
        <f>IF(AND($S$2=参加料計算!Q$3,$AD31=1),"Jr.CC男子",IF(AND($S$2=参加料計算!Q$3,$AD31=2),"Jr.CC女子",IF(AND($S$2=参加料計算!Q$4,$AD31=1),"市民男子",IF(AND($S$2=参加料計算!Q$4,$AD31=2),"市民女子",IF(AND($S$2=参加料計算!Q$5,$AD31=1),"十日町カップ男子",IF(AND($S$2=参加料計算!Q$5,$AD31=2),"十日町カップ女子",IF(AND($S$2=参加料計算!Q$6,$AD31=1),"ローラー男子",IF(AND($S$2=参加料計算!Q$6,$AD31=2),"ローラー女子",""))))))))</f>
        <v/>
      </c>
      <c r="BF31" s="2"/>
    </row>
    <row r="32" spans="1:58" ht="16.5" customHeight="1" x14ac:dyDescent="0.15">
      <c r="A32" s="8">
        <v>19</v>
      </c>
      <c r="B32" s="106"/>
      <c r="C32" s="37"/>
      <c r="D32" s="37"/>
      <c r="E32" s="38"/>
      <c r="F32" s="37"/>
      <c r="G32" s="135">
        <f t="shared" si="1"/>
        <v>0</v>
      </c>
      <c r="H32" s="37"/>
      <c r="I32" s="37"/>
      <c r="J32" s="37"/>
      <c r="K32" s="37"/>
      <c r="L32" s="37"/>
      <c r="M32" s="37"/>
      <c r="N32" s="37"/>
      <c r="O32" s="37"/>
      <c r="P32" s="135">
        <f t="shared" si="0"/>
        <v>0</v>
      </c>
      <c r="Q32" s="37"/>
      <c r="R32" s="37"/>
      <c r="S32" s="39"/>
      <c r="T32" s="40"/>
      <c r="U32" s="109"/>
      <c r="V32" s="110"/>
      <c r="W32" s="110"/>
      <c r="X32" s="110"/>
      <c r="Y32" s="110"/>
      <c r="Z32" s="110"/>
      <c r="AA32" s="110"/>
      <c r="AB32" s="110"/>
      <c r="AC32" s="41"/>
      <c r="AD32" s="42"/>
      <c r="AE32" s="109"/>
      <c r="AF32" s="140"/>
      <c r="AG32" s="1" t="str">
        <f>IF(AND($S$2=参加料計算!Q$3,$AD32=1),"Jr.CC男子",IF(AND($S$2=参加料計算!Q$3,$AD32=2),"Jr.CC女子",IF(AND($S$2=参加料計算!Q$4,$AD32=1),"市民男子",IF(AND($S$2=参加料計算!Q$4,$AD32=2),"市民女子",IF(AND($S$2=参加料計算!Q$5,$AD32=1),"十日町カップ男子",IF(AND($S$2=参加料計算!Q$5,$AD32=2),"十日町カップ女子",IF(AND($S$2=参加料計算!Q$6,$AD32=1),"ローラー男子",IF(AND($S$2=参加料計算!Q$6,$AD32=2),"ローラー女子",""))))))))</f>
        <v/>
      </c>
      <c r="BF32" s="2"/>
    </row>
    <row r="33" spans="1:63" ht="16.5" customHeight="1" x14ac:dyDescent="0.15">
      <c r="A33" s="8">
        <v>20</v>
      </c>
      <c r="B33" s="106"/>
      <c r="C33" s="37"/>
      <c r="D33" s="37"/>
      <c r="E33" s="38"/>
      <c r="F33" s="37"/>
      <c r="G33" s="135">
        <f t="shared" si="1"/>
        <v>0</v>
      </c>
      <c r="H33" s="37"/>
      <c r="I33" s="37"/>
      <c r="J33" s="37"/>
      <c r="K33" s="37"/>
      <c r="L33" s="37"/>
      <c r="M33" s="37"/>
      <c r="N33" s="37"/>
      <c r="O33" s="37"/>
      <c r="P33" s="135">
        <f t="shared" si="0"/>
        <v>0</v>
      </c>
      <c r="Q33" s="37"/>
      <c r="R33" s="37"/>
      <c r="S33" s="39"/>
      <c r="T33" s="40"/>
      <c r="U33" s="109"/>
      <c r="V33" s="110"/>
      <c r="W33" s="110"/>
      <c r="X33" s="110"/>
      <c r="Y33" s="110"/>
      <c r="Z33" s="110"/>
      <c r="AA33" s="110"/>
      <c r="AB33" s="110"/>
      <c r="AC33" s="41"/>
      <c r="AD33" s="42"/>
      <c r="AE33" s="109"/>
      <c r="AF33" s="140"/>
      <c r="AG33" s="1" t="str">
        <f>IF(AND($S$2=参加料計算!Q$3,$AD33=1),"Jr.CC男子",IF(AND($S$2=参加料計算!Q$3,$AD33=2),"Jr.CC女子",IF(AND($S$2=参加料計算!Q$4,$AD33=1),"市民男子",IF(AND($S$2=参加料計算!Q$4,$AD33=2),"市民女子",IF(AND($S$2=参加料計算!Q$5,$AD33=1),"十日町カップ男子",IF(AND($S$2=参加料計算!Q$5,$AD33=2),"十日町カップ女子",IF(AND($S$2=参加料計算!Q$6,$AD33=1),"ローラー男子",IF(AND($S$2=参加料計算!Q$6,$AD33=2),"ローラー女子",""))))))))</f>
        <v/>
      </c>
      <c r="BF33" s="2"/>
    </row>
    <row r="34" spans="1:63" ht="16.5" customHeight="1" x14ac:dyDescent="0.15">
      <c r="A34" s="8">
        <v>21</v>
      </c>
      <c r="B34" s="106"/>
      <c r="C34" s="37"/>
      <c r="D34" s="37"/>
      <c r="E34" s="38"/>
      <c r="F34" s="37"/>
      <c r="G34" s="135">
        <f t="shared" si="1"/>
        <v>0</v>
      </c>
      <c r="H34" s="37"/>
      <c r="I34" s="37"/>
      <c r="J34" s="37"/>
      <c r="K34" s="37"/>
      <c r="L34" s="37"/>
      <c r="M34" s="37"/>
      <c r="N34" s="37"/>
      <c r="O34" s="37"/>
      <c r="P34" s="135">
        <f t="shared" si="0"/>
        <v>0</v>
      </c>
      <c r="Q34" s="37"/>
      <c r="R34" s="37"/>
      <c r="S34" s="39"/>
      <c r="T34" s="40"/>
      <c r="U34" s="109"/>
      <c r="V34" s="110"/>
      <c r="W34" s="110"/>
      <c r="X34" s="110"/>
      <c r="Y34" s="110"/>
      <c r="Z34" s="110"/>
      <c r="AA34" s="110"/>
      <c r="AB34" s="110"/>
      <c r="AC34" s="41"/>
      <c r="AD34" s="42"/>
      <c r="AE34" s="109"/>
      <c r="AF34" s="140"/>
      <c r="AG34" s="1" t="str">
        <f>IF(AND($S$2=参加料計算!Q$3,$AD34=1),"Jr.CC男子",IF(AND($S$2=参加料計算!Q$3,$AD34=2),"Jr.CC女子",IF(AND($S$2=参加料計算!Q$4,$AD34=1),"市民男子",IF(AND($S$2=参加料計算!Q$4,$AD34=2),"市民女子",IF(AND($S$2=参加料計算!Q$5,$AD34=1),"十日町カップ男子",IF(AND($S$2=参加料計算!Q$5,$AD34=2),"十日町カップ女子",IF(AND($S$2=参加料計算!Q$6,$AD34=1),"ローラー男子",IF(AND($S$2=参加料計算!Q$6,$AD34=2),"ローラー女子",""))))))))</f>
        <v/>
      </c>
      <c r="BF34" s="2"/>
    </row>
    <row r="35" spans="1:63" ht="16.5" customHeight="1" x14ac:dyDescent="0.15">
      <c r="A35" s="8">
        <v>22</v>
      </c>
      <c r="B35" s="106"/>
      <c r="C35" s="37"/>
      <c r="D35" s="37"/>
      <c r="E35" s="38"/>
      <c r="F35" s="37"/>
      <c r="G35" s="135">
        <f t="shared" si="1"/>
        <v>0</v>
      </c>
      <c r="H35" s="37"/>
      <c r="I35" s="37"/>
      <c r="J35" s="37"/>
      <c r="K35" s="37"/>
      <c r="L35" s="37"/>
      <c r="M35" s="37"/>
      <c r="N35" s="37"/>
      <c r="O35" s="37"/>
      <c r="P35" s="135">
        <f t="shared" si="0"/>
        <v>0</v>
      </c>
      <c r="Q35" s="37"/>
      <c r="R35" s="37"/>
      <c r="S35" s="39"/>
      <c r="T35" s="40"/>
      <c r="U35" s="109"/>
      <c r="V35" s="110"/>
      <c r="W35" s="110"/>
      <c r="X35" s="110"/>
      <c r="Y35" s="110"/>
      <c r="Z35" s="110"/>
      <c r="AA35" s="110"/>
      <c r="AB35" s="110"/>
      <c r="AC35" s="41"/>
      <c r="AD35" s="42"/>
      <c r="AE35" s="109"/>
      <c r="AF35" s="140"/>
      <c r="AG35" s="1" t="str">
        <f>IF(AND($S$2=参加料計算!Q$3,$AD35=1),"Jr.CC男子",IF(AND($S$2=参加料計算!Q$3,$AD35=2),"Jr.CC女子",IF(AND($S$2=参加料計算!Q$4,$AD35=1),"市民男子",IF(AND($S$2=参加料計算!Q$4,$AD35=2),"市民女子",IF(AND($S$2=参加料計算!Q$5,$AD35=1),"十日町カップ男子",IF(AND($S$2=参加料計算!Q$5,$AD35=2),"十日町カップ女子",IF(AND($S$2=参加料計算!Q$6,$AD35=1),"ローラー男子",IF(AND($S$2=参加料計算!Q$6,$AD35=2),"ローラー女子",""))))))))</f>
        <v/>
      </c>
      <c r="BF35" s="2"/>
    </row>
    <row r="36" spans="1:63" ht="16.5" customHeight="1" x14ac:dyDescent="0.15">
      <c r="A36" s="8">
        <v>23</v>
      </c>
      <c r="B36" s="106"/>
      <c r="C36" s="37"/>
      <c r="D36" s="37"/>
      <c r="E36" s="38"/>
      <c r="F36" s="37"/>
      <c r="G36" s="135">
        <f t="shared" si="1"/>
        <v>0</v>
      </c>
      <c r="H36" s="37"/>
      <c r="I36" s="37"/>
      <c r="J36" s="37"/>
      <c r="K36" s="37"/>
      <c r="L36" s="37"/>
      <c r="M36" s="37"/>
      <c r="N36" s="37"/>
      <c r="O36" s="37"/>
      <c r="P36" s="135">
        <f t="shared" si="0"/>
        <v>0</v>
      </c>
      <c r="Q36" s="37"/>
      <c r="R36" s="37"/>
      <c r="S36" s="39"/>
      <c r="T36" s="40"/>
      <c r="U36" s="109"/>
      <c r="V36" s="110"/>
      <c r="W36" s="110"/>
      <c r="X36" s="110"/>
      <c r="Y36" s="110"/>
      <c r="Z36" s="110"/>
      <c r="AA36" s="110"/>
      <c r="AB36" s="110"/>
      <c r="AC36" s="41"/>
      <c r="AD36" s="42"/>
      <c r="AE36" s="109"/>
      <c r="AF36" s="140"/>
      <c r="AG36" s="1" t="str">
        <f>IF(AND($S$2=参加料計算!Q$3,$AD36=1),"Jr.CC男子",IF(AND($S$2=参加料計算!Q$3,$AD36=2),"Jr.CC女子",IF(AND($S$2=参加料計算!Q$4,$AD36=1),"市民男子",IF(AND($S$2=参加料計算!Q$4,$AD36=2),"市民女子",IF(AND($S$2=参加料計算!Q$5,$AD36=1),"十日町カップ男子",IF(AND($S$2=参加料計算!Q$5,$AD36=2),"十日町カップ女子",IF(AND($S$2=参加料計算!Q$6,$AD36=1),"ローラー男子",IF(AND($S$2=参加料計算!Q$6,$AD36=2),"ローラー女子",""))))))))</f>
        <v/>
      </c>
      <c r="BF36" s="2"/>
    </row>
    <row r="37" spans="1:63" ht="16.5" customHeight="1" x14ac:dyDescent="0.15">
      <c r="A37" s="8">
        <v>24</v>
      </c>
      <c r="B37" s="106"/>
      <c r="C37" s="37"/>
      <c r="D37" s="37"/>
      <c r="E37" s="38"/>
      <c r="F37" s="37"/>
      <c r="G37" s="135">
        <f t="shared" si="1"/>
        <v>0</v>
      </c>
      <c r="H37" s="37"/>
      <c r="I37" s="37"/>
      <c r="J37" s="37"/>
      <c r="K37" s="37"/>
      <c r="L37" s="37"/>
      <c r="M37" s="37"/>
      <c r="N37" s="37"/>
      <c r="O37" s="37"/>
      <c r="P37" s="135">
        <f t="shared" si="0"/>
        <v>0</v>
      </c>
      <c r="Q37" s="37"/>
      <c r="R37" s="37"/>
      <c r="S37" s="39"/>
      <c r="T37" s="40"/>
      <c r="U37" s="109"/>
      <c r="V37" s="110"/>
      <c r="W37" s="110"/>
      <c r="X37" s="110"/>
      <c r="Y37" s="110"/>
      <c r="Z37" s="110"/>
      <c r="AA37" s="110"/>
      <c r="AB37" s="110"/>
      <c r="AC37" s="41"/>
      <c r="AD37" s="42"/>
      <c r="AE37" s="109"/>
      <c r="AF37" s="140"/>
      <c r="AG37" s="1" t="str">
        <f>IF(AND($S$2=参加料計算!Q$3,$AD37=1),"Jr.CC男子",IF(AND($S$2=参加料計算!Q$3,$AD37=2),"Jr.CC女子",IF(AND($S$2=参加料計算!Q$4,$AD37=1),"市民男子",IF(AND($S$2=参加料計算!Q$4,$AD37=2),"市民女子",IF(AND($S$2=参加料計算!Q$5,$AD37=1),"十日町カップ男子",IF(AND($S$2=参加料計算!Q$5,$AD37=2),"十日町カップ女子",IF(AND($S$2=参加料計算!Q$6,$AD37=1),"ローラー男子",IF(AND($S$2=参加料計算!Q$6,$AD37=2),"ローラー女子",""))))))))</f>
        <v/>
      </c>
      <c r="BF37" s="2"/>
    </row>
    <row r="38" spans="1:63" ht="16.5" customHeight="1" x14ac:dyDescent="0.15">
      <c r="A38" s="8">
        <v>25</v>
      </c>
      <c r="B38" s="106"/>
      <c r="C38" s="37"/>
      <c r="D38" s="37"/>
      <c r="E38" s="38"/>
      <c r="F38" s="37"/>
      <c r="G38" s="135">
        <f t="shared" si="1"/>
        <v>0</v>
      </c>
      <c r="H38" s="37"/>
      <c r="I38" s="37"/>
      <c r="J38" s="37"/>
      <c r="K38" s="37"/>
      <c r="L38" s="37"/>
      <c r="M38" s="37"/>
      <c r="N38" s="37"/>
      <c r="O38" s="37"/>
      <c r="P38" s="135">
        <f t="shared" si="0"/>
        <v>0</v>
      </c>
      <c r="Q38" s="37"/>
      <c r="R38" s="37"/>
      <c r="S38" s="39"/>
      <c r="T38" s="40"/>
      <c r="U38" s="109"/>
      <c r="V38" s="110"/>
      <c r="W38" s="110"/>
      <c r="X38" s="110"/>
      <c r="Y38" s="110"/>
      <c r="Z38" s="110"/>
      <c r="AA38" s="110"/>
      <c r="AB38" s="110"/>
      <c r="AC38" s="41"/>
      <c r="AD38" s="42"/>
      <c r="AE38" s="109"/>
      <c r="AF38" s="140"/>
      <c r="AG38" s="1" t="str">
        <f>IF(AND($S$2=参加料計算!Q$3,$AD38=1),"Jr.CC男子",IF(AND($S$2=参加料計算!Q$3,$AD38=2),"Jr.CC女子",IF(AND($S$2=参加料計算!Q$4,$AD38=1),"市民男子",IF(AND($S$2=参加料計算!Q$4,$AD38=2),"市民女子",IF(AND($S$2=参加料計算!Q$5,$AD38=1),"十日町カップ男子",IF(AND($S$2=参加料計算!Q$5,$AD38=2),"十日町カップ女子",IF(AND($S$2=参加料計算!Q$6,$AD38=1),"ローラー男子",IF(AND($S$2=参加料計算!Q$6,$AD38=2),"ローラー女子",""))))))))</f>
        <v/>
      </c>
      <c r="BF38" s="2"/>
    </row>
    <row r="39" spans="1:63" ht="16.5" customHeight="1" x14ac:dyDescent="0.15">
      <c r="A39" s="8">
        <v>26</v>
      </c>
      <c r="B39" s="106"/>
      <c r="C39" s="37"/>
      <c r="D39" s="37"/>
      <c r="E39" s="38"/>
      <c r="F39" s="37"/>
      <c r="G39" s="135">
        <f t="shared" si="1"/>
        <v>0</v>
      </c>
      <c r="H39" s="37"/>
      <c r="I39" s="37"/>
      <c r="J39" s="37"/>
      <c r="K39" s="37"/>
      <c r="L39" s="37"/>
      <c r="M39" s="37"/>
      <c r="N39" s="37"/>
      <c r="O39" s="37"/>
      <c r="P39" s="135">
        <f t="shared" si="0"/>
        <v>0</v>
      </c>
      <c r="Q39" s="37"/>
      <c r="R39" s="37"/>
      <c r="S39" s="39"/>
      <c r="T39" s="40"/>
      <c r="U39" s="109"/>
      <c r="V39" s="110"/>
      <c r="W39" s="110"/>
      <c r="X39" s="110"/>
      <c r="Y39" s="110"/>
      <c r="Z39" s="110"/>
      <c r="AA39" s="110"/>
      <c r="AB39" s="110"/>
      <c r="AC39" s="41"/>
      <c r="AD39" s="42"/>
      <c r="AE39" s="109"/>
      <c r="AF39" s="140"/>
      <c r="AG39" s="1" t="str">
        <f>IF(AND($S$2=参加料計算!Q$3,$AD39=1),"Jr.CC男子",IF(AND($S$2=参加料計算!Q$3,$AD39=2),"Jr.CC女子",IF(AND($S$2=参加料計算!Q$4,$AD39=1),"市民男子",IF(AND($S$2=参加料計算!Q$4,$AD39=2),"市民女子",IF(AND($S$2=参加料計算!Q$5,$AD39=1),"十日町カップ男子",IF(AND($S$2=参加料計算!Q$5,$AD39=2),"十日町カップ女子",IF(AND($S$2=参加料計算!Q$6,$AD39=1),"ローラー男子",IF(AND($S$2=参加料計算!Q$6,$AD39=2),"ローラー女子",""))))))))</f>
        <v/>
      </c>
      <c r="BF39" s="2"/>
    </row>
    <row r="40" spans="1:63" ht="16.5" customHeight="1" x14ac:dyDescent="0.15">
      <c r="A40" s="8">
        <v>27</v>
      </c>
      <c r="B40" s="106"/>
      <c r="C40" s="37"/>
      <c r="D40" s="37"/>
      <c r="E40" s="38"/>
      <c r="F40" s="37"/>
      <c r="G40" s="135">
        <f t="shared" si="1"/>
        <v>0</v>
      </c>
      <c r="H40" s="37"/>
      <c r="I40" s="37"/>
      <c r="J40" s="37"/>
      <c r="K40" s="37"/>
      <c r="L40" s="37"/>
      <c r="M40" s="37"/>
      <c r="N40" s="37"/>
      <c r="O40" s="37"/>
      <c r="P40" s="135">
        <f t="shared" si="0"/>
        <v>0</v>
      </c>
      <c r="Q40" s="37"/>
      <c r="R40" s="37"/>
      <c r="S40" s="39"/>
      <c r="T40" s="40"/>
      <c r="U40" s="109"/>
      <c r="V40" s="110"/>
      <c r="W40" s="110"/>
      <c r="X40" s="110"/>
      <c r="Y40" s="110"/>
      <c r="Z40" s="110"/>
      <c r="AA40" s="110"/>
      <c r="AB40" s="110"/>
      <c r="AC40" s="41"/>
      <c r="AD40" s="42"/>
      <c r="AE40" s="109"/>
      <c r="AF40" s="140"/>
      <c r="AG40" s="1" t="str">
        <f>IF(AND($S$2=参加料計算!Q$3,$AD40=1),"Jr.CC男子",IF(AND($S$2=参加料計算!Q$3,$AD40=2),"Jr.CC女子",IF(AND($S$2=参加料計算!Q$4,$AD40=1),"市民男子",IF(AND($S$2=参加料計算!Q$4,$AD40=2),"市民女子",IF(AND($S$2=参加料計算!Q$5,$AD40=1),"十日町カップ男子",IF(AND($S$2=参加料計算!Q$5,$AD40=2),"十日町カップ女子",IF(AND($S$2=参加料計算!Q$6,$AD40=1),"ローラー男子",IF(AND($S$2=参加料計算!Q$6,$AD40=2),"ローラー女子",""))))))))</f>
        <v/>
      </c>
      <c r="BF40" s="2"/>
    </row>
    <row r="41" spans="1:63" ht="16.5" customHeight="1" x14ac:dyDescent="0.15">
      <c r="A41" s="8">
        <v>28</v>
      </c>
      <c r="B41" s="106"/>
      <c r="C41" s="37"/>
      <c r="D41" s="37"/>
      <c r="E41" s="38"/>
      <c r="F41" s="37"/>
      <c r="G41" s="135">
        <f t="shared" si="1"/>
        <v>0</v>
      </c>
      <c r="H41" s="37"/>
      <c r="I41" s="37"/>
      <c r="J41" s="37"/>
      <c r="K41" s="37"/>
      <c r="L41" s="37"/>
      <c r="M41" s="37"/>
      <c r="N41" s="37"/>
      <c r="O41" s="37"/>
      <c r="P41" s="135">
        <f t="shared" si="0"/>
        <v>0</v>
      </c>
      <c r="Q41" s="37"/>
      <c r="R41" s="37"/>
      <c r="S41" s="39"/>
      <c r="T41" s="40"/>
      <c r="U41" s="109"/>
      <c r="V41" s="110"/>
      <c r="W41" s="110"/>
      <c r="X41" s="110"/>
      <c r="Y41" s="110"/>
      <c r="Z41" s="110"/>
      <c r="AA41" s="110"/>
      <c r="AB41" s="110"/>
      <c r="AC41" s="41"/>
      <c r="AD41" s="42"/>
      <c r="AE41" s="109"/>
      <c r="AF41" s="140"/>
      <c r="AG41" s="1" t="str">
        <f>IF(AND($S$2=参加料計算!Q$3,$AD41=1),"Jr.CC男子",IF(AND($S$2=参加料計算!Q$3,$AD41=2),"Jr.CC女子",IF(AND($S$2=参加料計算!Q$4,$AD41=1),"市民男子",IF(AND($S$2=参加料計算!Q$4,$AD41=2),"市民女子",IF(AND($S$2=参加料計算!Q$5,$AD41=1),"十日町カップ男子",IF(AND($S$2=参加料計算!Q$5,$AD41=2),"十日町カップ女子",IF(AND($S$2=参加料計算!Q$6,$AD41=1),"ローラー男子",IF(AND($S$2=参加料計算!Q$6,$AD41=2),"ローラー女子",""))))))))</f>
        <v/>
      </c>
      <c r="BF41" s="2"/>
    </row>
    <row r="42" spans="1:63" ht="16.5" customHeight="1" x14ac:dyDescent="0.15">
      <c r="A42" s="8">
        <v>29</v>
      </c>
      <c r="B42" s="106"/>
      <c r="C42" s="37"/>
      <c r="D42" s="37"/>
      <c r="E42" s="38"/>
      <c r="F42" s="37"/>
      <c r="G42" s="135">
        <f t="shared" si="1"/>
        <v>0</v>
      </c>
      <c r="H42" s="37"/>
      <c r="I42" s="37"/>
      <c r="J42" s="37"/>
      <c r="K42" s="37"/>
      <c r="L42" s="37"/>
      <c r="M42" s="37"/>
      <c r="N42" s="37"/>
      <c r="O42" s="37"/>
      <c r="P42" s="135">
        <f t="shared" si="0"/>
        <v>0</v>
      </c>
      <c r="Q42" s="37"/>
      <c r="R42" s="37"/>
      <c r="S42" s="39"/>
      <c r="T42" s="40"/>
      <c r="U42" s="109"/>
      <c r="V42" s="110"/>
      <c r="W42" s="110"/>
      <c r="X42" s="110"/>
      <c r="Y42" s="110"/>
      <c r="Z42" s="110"/>
      <c r="AA42" s="110"/>
      <c r="AB42" s="110"/>
      <c r="AC42" s="41"/>
      <c r="AD42" s="42"/>
      <c r="AE42" s="109"/>
      <c r="AF42" s="140"/>
      <c r="AG42" s="1" t="str">
        <f>IF(AND($S$2=参加料計算!Q$3,$AD42=1),"Jr.CC男子",IF(AND($S$2=参加料計算!Q$3,$AD42=2),"Jr.CC女子",IF(AND($S$2=参加料計算!Q$4,$AD42=1),"市民男子",IF(AND($S$2=参加料計算!Q$4,$AD42=2),"市民女子",IF(AND($S$2=参加料計算!Q$5,$AD42=1),"十日町カップ男子",IF(AND($S$2=参加料計算!Q$5,$AD42=2),"十日町カップ女子",IF(AND($S$2=参加料計算!Q$6,$AD42=1),"ローラー男子",IF(AND($S$2=参加料計算!Q$6,$AD42=2),"ローラー女子",""))))))))</f>
        <v/>
      </c>
      <c r="BF42" s="2"/>
    </row>
    <row r="43" spans="1:63" ht="16.5" customHeight="1" thickBot="1" x14ac:dyDescent="0.2">
      <c r="A43" s="8">
        <v>30</v>
      </c>
      <c r="B43" s="106"/>
      <c r="C43" s="37"/>
      <c r="D43" s="37"/>
      <c r="E43" s="38"/>
      <c r="F43" s="37"/>
      <c r="G43" s="135">
        <f t="shared" si="1"/>
        <v>0</v>
      </c>
      <c r="H43" s="37"/>
      <c r="I43" s="37"/>
      <c r="J43" s="37"/>
      <c r="K43" s="37"/>
      <c r="L43" s="37"/>
      <c r="M43" s="37"/>
      <c r="N43" s="37"/>
      <c r="O43" s="37"/>
      <c r="P43" s="135">
        <f t="shared" si="0"/>
        <v>0</v>
      </c>
      <c r="Q43" s="37"/>
      <c r="R43" s="37"/>
      <c r="S43" s="39"/>
      <c r="T43" s="40"/>
      <c r="U43" s="109"/>
      <c r="V43" s="110"/>
      <c r="W43" s="110"/>
      <c r="X43" s="110"/>
      <c r="Y43" s="110"/>
      <c r="Z43" s="110"/>
      <c r="AA43" s="110"/>
      <c r="AB43" s="110"/>
      <c r="AC43" s="41"/>
      <c r="AD43" s="42"/>
      <c r="AE43" s="109"/>
      <c r="AF43" s="141"/>
      <c r="AG43" s="1" t="str">
        <f>IF(AND($S$2=参加料計算!Q$3,$AD43=1),"Jr.CC男子",IF(AND($S$2=参加料計算!Q$3,$AD43=2),"Jr.CC女子",IF(AND($S$2=参加料計算!Q$4,$AD43=1),"市民男子",IF(AND($S$2=参加料計算!Q$4,$AD43=2),"市民女子",IF(AND($S$2=参加料計算!Q$5,$AD43=1),"十日町カップ男子",IF(AND($S$2=参加料計算!Q$5,$AD43=2),"十日町カップ女子",IF(AND($S$2=参加料計算!Q$6,$AD43=1),"ローラー男子",IF(AND($S$2=参加料計算!Q$6,$AD43=2),"ローラー女子",""))))))))</f>
        <v/>
      </c>
      <c r="BF43" s="2"/>
    </row>
    <row r="44" spans="1:63" ht="14.25" x14ac:dyDescent="0.15">
      <c r="A44" s="21"/>
      <c r="B44" s="184" t="s">
        <v>70</v>
      </c>
      <c r="C44" s="13"/>
      <c r="D44" s="13"/>
      <c r="E44" s="186">
        <f>COUNTA(E14:E43)</f>
        <v>0</v>
      </c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177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89">
        <f>COUNTIF($AD$14:$AD$43,1)</f>
        <v>0</v>
      </c>
      <c r="AE44" s="178"/>
      <c r="AF44" s="189"/>
      <c r="BF44" s="2"/>
    </row>
    <row r="45" spans="1:63" ht="15" thickBot="1" x14ac:dyDescent="0.2">
      <c r="A45" s="22"/>
      <c r="B45" s="185"/>
      <c r="C45" s="14"/>
      <c r="D45" s="14"/>
      <c r="E45" s="18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179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90">
        <f>COUNTIF($AD$14:$AD$43,2)</f>
        <v>0</v>
      </c>
      <c r="AE45" s="180"/>
      <c r="AF45" s="190"/>
      <c r="BF45" s="2"/>
    </row>
    <row r="46" spans="1:63" ht="7.5" customHeight="1" x14ac:dyDescent="0.15">
      <c r="C46" s="1"/>
      <c r="D46" s="1"/>
      <c r="F46" s="1"/>
      <c r="G46" s="1"/>
      <c r="H46" s="1"/>
      <c r="I46" s="1"/>
      <c r="AQ46" s="24"/>
      <c r="AR46" s="24"/>
      <c r="AS46" s="24"/>
      <c r="AT46" s="24"/>
      <c r="AU46" s="24"/>
      <c r="AV46" s="24"/>
      <c r="AZ46" s="24"/>
      <c r="BA46" s="24"/>
      <c r="BB46" s="24"/>
      <c r="BD46" s="24"/>
      <c r="BE46" s="24"/>
      <c r="BF46" s="2"/>
    </row>
    <row r="47" spans="1:63" ht="14.25" x14ac:dyDescent="0.15">
      <c r="A47" s="10"/>
      <c r="B47" s="10"/>
      <c r="C47" s="10"/>
      <c r="D47" s="10"/>
      <c r="U47" s="188" t="str">
        <f>IF(OR(S2="",S2=参加料計算!Q5),"","【競技役員協力者】")</f>
        <v/>
      </c>
      <c r="V47" s="188"/>
      <c r="W47" s="188"/>
      <c r="X47" s="188"/>
      <c r="Y47" s="188"/>
      <c r="Z47" s="188"/>
      <c r="AA47" s="188"/>
      <c r="AB47" s="188"/>
      <c r="AC47" s="188"/>
      <c r="AD47" s="188"/>
      <c r="AE47" s="111"/>
      <c r="AF47" s="3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D47" s="10"/>
      <c r="BE47" s="10"/>
      <c r="BF47" s="2"/>
      <c r="BG47" s="10"/>
      <c r="BH47" s="10"/>
      <c r="BI47" s="10"/>
    </row>
    <row r="48" spans="1:63" s="10" customFormat="1" ht="24.75" customHeight="1" x14ac:dyDescent="0.15">
      <c r="A48" s="1"/>
      <c r="B48" s="1"/>
      <c r="C48" s="1"/>
      <c r="D48" s="1"/>
      <c r="AF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1"/>
      <c r="BH48" s="1"/>
      <c r="BI48" s="1"/>
      <c r="BJ48" s="1"/>
      <c r="BK48" s="1"/>
    </row>
    <row r="49" spans="1:58" ht="24.75" customHeight="1" x14ac:dyDescent="0.15">
      <c r="C49" s="1"/>
      <c r="D49" s="1"/>
      <c r="BF49" s="2"/>
    </row>
    <row r="50" spans="1:58" ht="24.75" customHeight="1" x14ac:dyDescent="0.15">
      <c r="C50" s="1"/>
      <c r="D50" s="1"/>
      <c r="BF50" s="2"/>
    </row>
    <row r="51" spans="1:58" ht="24.75" customHeight="1" x14ac:dyDescent="0.15">
      <c r="C51" s="1"/>
      <c r="D51" s="1"/>
      <c r="AI51" s="28"/>
      <c r="AJ51" s="28"/>
      <c r="AK51" s="24"/>
      <c r="AL51" s="24"/>
      <c r="AN51" s="24"/>
      <c r="AO51" s="24"/>
      <c r="AP51" s="24"/>
      <c r="AQ51" s="24"/>
    </row>
    <row r="52" spans="1:58" ht="24.75" customHeight="1" x14ac:dyDescent="0.15">
      <c r="C52" s="1"/>
      <c r="D52" s="1"/>
    </row>
    <row r="53" spans="1:58" ht="24.75" customHeight="1" x14ac:dyDescent="0.15">
      <c r="C53" s="1"/>
      <c r="D53" s="1"/>
    </row>
    <row r="54" spans="1:58" ht="24.75" customHeight="1" x14ac:dyDescent="0.15">
      <c r="C54" s="1"/>
      <c r="D54" s="1"/>
    </row>
    <row r="55" spans="1:58" ht="24.75" customHeight="1" x14ac:dyDescent="0.15">
      <c r="C55" s="1"/>
      <c r="D55" s="1"/>
    </row>
    <row r="56" spans="1:58" ht="24.75" customHeight="1" x14ac:dyDescent="0.15">
      <c r="C56" s="1"/>
      <c r="D56" s="1"/>
    </row>
    <row r="57" spans="1:58" ht="7.5" customHeight="1" thickBot="1" x14ac:dyDescent="0.2">
      <c r="C57" s="1"/>
      <c r="D57" s="1"/>
      <c r="AI57" s="29"/>
      <c r="AU57" s="29"/>
      <c r="AV57" s="29"/>
      <c r="AW57" s="29"/>
      <c r="AX57" s="29"/>
      <c r="AY57" s="29"/>
      <c r="AZ57" s="29"/>
      <c r="BA57" s="29"/>
      <c r="BB57" s="29"/>
    </row>
    <row r="58" spans="1:58" ht="27.75" thickBot="1" x14ac:dyDescent="0.2">
      <c r="A58" s="173" t="s">
        <v>10</v>
      </c>
      <c r="B58" s="174"/>
      <c r="C58" s="91"/>
      <c r="D58" s="91"/>
      <c r="E58" s="97" t="s">
        <v>8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104"/>
      <c r="T58" s="92"/>
      <c r="U58" s="94" t="s">
        <v>21</v>
      </c>
      <c r="V58" s="95"/>
      <c r="W58" s="95"/>
      <c r="X58" s="95"/>
      <c r="Y58" s="95"/>
      <c r="Z58" s="95"/>
      <c r="AA58" s="95"/>
      <c r="AB58" s="95"/>
      <c r="AC58" s="103"/>
      <c r="AD58" s="96" t="str">
        <f>IF(AC58="振込","(名義人)","")</f>
        <v/>
      </c>
      <c r="AE58" s="175"/>
      <c r="AF58" s="176"/>
      <c r="AH58" s="99" t="s">
        <v>106</v>
      </c>
    </row>
    <row r="59" spans="1:58" ht="7.5" customHeight="1" x14ac:dyDescent="0.15">
      <c r="C59" s="1"/>
      <c r="D59" s="1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V59" s="1"/>
      <c r="W59" s="1"/>
      <c r="X59" s="1"/>
      <c r="Y59" s="1"/>
      <c r="Z59" s="1"/>
      <c r="AA59" s="1"/>
      <c r="AB59" s="1"/>
    </row>
    <row r="60" spans="1:58" ht="15" thickBot="1" x14ac:dyDescent="0.2">
      <c r="B60" s="98" t="s">
        <v>103</v>
      </c>
      <c r="C60" s="1"/>
      <c r="D60" s="1"/>
      <c r="E60" s="144" t="s">
        <v>102</v>
      </c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</row>
    <row r="61" spans="1:58" ht="15.75" thickTop="1" thickBot="1" x14ac:dyDescent="0.2">
      <c r="C61" s="1"/>
      <c r="D61" s="1"/>
      <c r="E61" s="145" t="s">
        <v>144</v>
      </c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6" t="s">
        <v>104</v>
      </c>
      <c r="AE61" s="147"/>
      <c r="AF61" s="148"/>
      <c r="AI61" s="8"/>
      <c r="AJ61" s="8"/>
      <c r="AK61" s="24"/>
      <c r="AL61" s="24"/>
      <c r="AM61" s="2"/>
      <c r="AN61" s="24"/>
      <c r="AO61" s="24"/>
      <c r="AP61" s="24"/>
      <c r="AQ61" s="24"/>
    </row>
    <row r="62" spans="1:58" ht="18.75" customHeight="1" thickTop="1" x14ac:dyDescent="0.15">
      <c r="C62" s="1"/>
      <c r="D62" s="1"/>
      <c r="AJ62" s="29"/>
      <c r="AK62" s="29"/>
      <c r="AL62" s="29"/>
      <c r="AM62" s="29"/>
      <c r="AN62" s="29"/>
      <c r="AO62" s="29"/>
      <c r="AP62" s="29"/>
      <c r="AQ62" s="29"/>
    </row>
    <row r="63" spans="1:58" ht="18.75" customHeight="1" x14ac:dyDescent="0.15">
      <c r="C63" s="1"/>
      <c r="D63" s="1"/>
      <c r="AJ63" s="29"/>
      <c r="AK63" s="29"/>
      <c r="AL63" s="29"/>
      <c r="AM63" s="29"/>
      <c r="AN63" s="29"/>
      <c r="AO63" s="29"/>
      <c r="AP63" s="29"/>
      <c r="AQ63" s="29"/>
    </row>
    <row r="64" spans="1:58" ht="18.75" customHeight="1" x14ac:dyDescent="0.15">
      <c r="C64" s="1"/>
      <c r="D64" s="1"/>
      <c r="AJ64" s="29"/>
      <c r="AK64" s="29"/>
      <c r="AL64" s="29"/>
      <c r="AM64" s="29"/>
      <c r="AN64" s="29"/>
      <c r="AO64" s="29"/>
      <c r="AP64" s="29"/>
      <c r="AQ64" s="29"/>
    </row>
    <row r="65" spans="3:43" ht="18.75" customHeight="1" x14ac:dyDescent="0.15">
      <c r="C65" s="1"/>
      <c r="D65" s="1"/>
      <c r="AJ65" s="29"/>
      <c r="AK65" s="29"/>
      <c r="AL65" s="29"/>
      <c r="AM65" s="29"/>
      <c r="AN65" s="29"/>
      <c r="AO65" s="29"/>
      <c r="AP65" s="29"/>
      <c r="AQ65" s="29"/>
    </row>
    <row r="66" spans="3:43" ht="18.75" customHeight="1" x14ac:dyDescent="0.15">
      <c r="C66" s="1"/>
      <c r="D66" s="1"/>
      <c r="AJ66" s="29"/>
      <c r="AK66" s="29"/>
      <c r="AL66" s="29"/>
      <c r="AM66" s="29"/>
      <c r="AN66" s="29"/>
      <c r="AO66" s="29"/>
      <c r="AP66" s="29"/>
      <c r="AQ66" s="29"/>
    </row>
    <row r="67" spans="3:43" ht="18.75" customHeight="1" x14ac:dyDescent="0.15">
      <c r="C67" s="1"/>
      <c r="D67" s="1"/>
      <c r="AJ67" s="29"/>
      <c r="AK67" s="29"/>
      <c r="AL67" s="29"/>
      <c r="AM67" s="29"/>
      <c r="AN67" s="29"/>
      <c r="AO67" s="29"/>
      <c r="AP67" s="29"/>
      <c r="AQ67" s="29"/>
    </row>
    <row r="68" spans="3:43" ht="18.75" customHeight="1" x14ac:dyDescent="0.15">
      <c r="C68" s="1"/>
      <c r="D68" s="1"/>
      <c r="AJ68" s="29"/>
      <c r="AK68" s="29"/>
      <c r="AL68" s="29"/>
      <c r="AM68" s="29"/>
      <c r="AN68" s="29"/>
      <c r="AO68" s="29"/>
      <c r="AP68" s="29"/>
      <c r="AQ68" s="29"/>
    </row>
    <row r="69" spans="3:43" ht="18.75" customHeight="1" x14ac:dyDescent="0.15">
      <c r="C69" s="1"/>
      <c r="D69" s="1"/>
      <c r="AJ69" s="29"/>
      <c r="AK69" s="29"/>
      <c r="AL69" s="29"/>
      <c r="AM69" s="29"/>
      <c r="AN69" s="29"/>
      <c r="AO69" s="29"/>
      <c r="AP69" s="29"/>
      <c r="AQ69" s="29"/>
    </row>
    <row r="70" spans="3:43" ht="18.75" customHeight="1" x14ac:dyDescent="0.15">
      <c r="C70" s="1"/>
      <c r="D70" s="1"/>
      <c r="AJ70" s="29"/>
      <c r="AK70" s="29"/>
      <c r="AL70" s="29"/>
      <c r="AM70" s="29"/>
      <c r="AN70" s="29"/>
      <c r="AO70" s="29"/>
      <c r="AP70" s="29"/>
      <c r="AQ70" s="29"/>
    </row>
    <row r="71" spans="3:43" ht="18.75" customHeight="1" x14ac:dyDescent="0.15">
      <c r="C71" s="1"/>
      <c r="D71" s="1"/>
      <c r="AJ71" s="29"/>
      <c r="AK71" s="29"/>
      <c r="AL71" s="29"/>
      <c r="AM71" s="29"/>
      <c r="AN71" s="29"/>
      <c r="AO71" s="29"/>
      <c r="AP71" s="29"/>
      <c r="AQ71" s="29"/>
    </row>
    <row r="72" spans="3:43" ht="18.75" customHeight="1" x14ac:dyDescent="0.15">
      <c r="C72" s="1"/>
      <c r="D72" s="1"/>
      <c r="AJ72" s="29"/>
      <c r="AK72" s="29"/>
      <c r="AL72" s="29"/>
      <c r="AM72" s="29"/>
      <c r="AN72" s="29"/>
      <c r="AO72" s="29"/>
      <c r="AP72" s="29"/>
      <c r="AQ72" s="29"/>
    </row>
    <row r="73" spans="3:43" ht="18.75" customHeight="1" x14ac:dyDescent="0.15">
      <c r="C73" s="1"/>
      <c r="D73" s="1"/>
    </row>
    <row r="74" spans="3:43" ht="18.75" customHeight="1" x14ac:dyDescent="0.15">
      <c r="C74" s="1"/>
      <c r="D74" s="1"/>
    </row>
    <row r="75" spans="3:43" ht="18.75" customHeight="1" x14ac:dyDescent="0.15">
      <c r="C75" s="1"/>
      <c r="D75" s="1"/>
    </row>
    <row r="76" spans="3:43" ht="18.75" customHeight="1" x14ac:dyDescent="0.15">
      <c r="C76" s="1"/>
      <c r="D76" s="1"/>
    </row>
    <row r="77" spans="3:43" ht="18.75" customHeight="1" x14ac:dyDescent="0.15">
      <c r="C77" s="1"/>
      <c r="D77" s="1"/>
    </row>
    <row r="78" spans="3:43" ht="18.75" customHeight="1" x14ac:dyDescent="0.15">
      <c r="C78" s="1"/>
      <c r="D78" s="1"/>
    </row>
    <row r="79" spans="3:43" ht="18.75" customHeight="1" x14ac:dyDescent="0.15">
      <c r="C79" s="1"/>
      <c r="D79" s="1"/>
    </row>
    <row r="80" spans="3:43" ht="18.75" customHeight="1" x14ac:dyDescent="0.15">
      <c r="C80" s="1"/>
      <c r="D80" s="1"/>
    </row>
    <row r="81" spans="2:4" ht="18.75" customHeight="1" x14ac:dyDescent="0.15">
      <c r="C81" s="1"/>
      <c r="D81" s="1"/>
    </row>
    <row r="82" spans="2:4" ht="18.75" customHeight="1" x14ac:dyDescent="0.15">
      <c r="C82" s="1"/>
      <c r="D82" s="1"/>
    </row>
    <row r="83" spans="2:4" ht="18.75" customHeight="1" x14ac:dyDescent="0.15">
      <c r="C83" s="1"/>
      <c r="D83" s="1"/>
    </row>
    <row r="84" spans="2:4" ht="18.75" customHeight="1" x14ac:dyDescent="0.15">
      <c r="B84" s="1" t="s">
        <v>22</v>
      </c>
      <c r="C84" s="1"/>
      <c r="D84" s="1"/>
    </row>
    <row r="85" spans="2:4" ht="18.75" customHeight="1" x14ac:dyDescent="0.15">
      <c r="B85" s="1" t="s">
        <v>23</v>
      </c>
      <c r="C85" s="1"/>
      <c r="D85" s="1"/>
    </row>
    <row r="86" spans="2:4" ht="18.75" customHeight="1" x14ac:dyDescent="0.15">
      <c r="B86" s="1" t="s">
        <v>24</v>
      </c>
    </row>
    <row r="87" spans="2:4" ht="18.75" customHeight="1" x14ac:dyDescent="0.15">
      <c r="B87" s="1" t="s">
        <v>25</v>
      </c>
    </row>
    <row r="88" spans="2:4" ht="18.75" customHeight="1" x14ac:dyDescent="0.15">
      <c r="B88" s="1" t="s">
        <v>26</v>
      </c>
    </row>
    <row r="89" spans="2:4" ht="18.75" customHeight="1" x14ac:dyDescent="0.15">
      <c r="B89" s="1" t="s">
        <v>27</v>
      </c>
    </row>
    <row r="90" spans="2:4" ht="18.75" customHeight="1" x14ac:dyDescent="0.15">
      <c r="B90" s="1" t="s">
        <v>28</v>
      </c>
    </row>
    <row r="91" spans="2:4" ht="18.75" customHeight="1" x14ac:dyDescent="0.15">
      <c r="B91" s="1" t="s">
        <v>29</v>
      </c>
    </row>
    <row r="92" spans="2:4" ht="18.75" customHeight="1" x14ac:dyDescent="0.15">
      <c r="B92" s="1" t="s">
        <v>30</v>
      </c>
    </row>
    <row r="93" spans="2:4" ht="18.75" customHeight="1" x14ac:dyDescent="0.15">
      <c r="B93" s="1" t="s">
        <v>31</v>
      </c>
    </row>
    <row r="94" spans="2:4" ht="18.75" customHeight="1" x14ac:dyDescent="0.15">
      <c r="B94" s="1" t="s">
        <v>32</v>
      </c>
    </row>
    <row r="95" spans="2:4" ht="18.75" customHeight="1" x14ac:dyDescent="0.15">
      <c r="B95" s="1" t="s">
        <v>33</v>
      </c>
    </row>
    <row r="96" spans="2:4" ht="18.75" customHeight="1" x14ac:dyDescent="0.15">
      <c r="B96" s="1" t="s">
        <v>34</v>
      </c>
    </row>
    <row r="97" spans="2:2" ht="18.75" customHeight="1" x14ac:dyDescent="0.15">
      <c r="B97" s="1" t="s">
        <v>35</v>
      </c>
    </row>
    <row r="98" spans="2:2" ht="18.75" customHeight="1" x14ac:dyDescent="0.15">
      <c r="B98" s="1" t="s">
        <v>36</v>
      </c>
    </row>
    <row r="99" spans="2:2" ht="18.75" customHeight="1" x14ac:dyDescent="0.15">
      <c r="B99" s="1" t="s">
        <v>37</v>
      </c>
    </row>
    <row r="100" spans="2:2" ht="18.75" customHeight="1" x14ac:dyDescent="0.15">
      <c r="B100" s="1" t="s">
        <v>38</v>
      </c>
    </row>
    <row r="101" spans="2:2" ht="18.75" customHeight="1" x14ac:dyDescent="0.15">
      <c r="B101" s="1" t="s">
        <v>39</v>
      </c>
    </row>
    <row r="102" spans="2:2" ht="18.75" customHeight="1" x14ac:dyDescent="0.15">
      <c r="B102" s="1" t="s">
        <v>40</v>
      </c>
    </row>
    <row r="103" spans="2:2" ht="18.75" customHeight="1" x14ac:dyDescent="0.15">
      <c r="B103" s="1" t="s">
        <v>41</v>
      </c>
    </row>
    <row r="104" spans="2:2" ht="18.75" customHeight="1" x14ac:dyDescent="0.15">
      <c r="B104" s="1" t="s">
        <v>42</v>
      </c>
    </row>
    <row r="105" spans="2:2" ht="18.75" customHeight="1" x14ac:dyDescent="0.15">
      <c r="B105" s="1" t="s">
        <v>43</v>
      </c>
    </row>
    <row r="106" spans="2:2" ht="18.75" customHeight="1" x14ac:dyDescent="0.15">
      <c r="B106" s="1" t="s">
        <v>44</v>
      </c>
    </row>
    <row r="107" spans="2:2" ht="18.75" customHeight="1" x14ac:dyDescent="0.15">
      <c r="B107" s="1" t="s">
        <v>45</v>
      </c>
    </row>
    <row r="108" spans="2:2" ht="18.75" customHeight="1" x14ac:dyDescent="0.15">
      <c r="B108" s="1" t="s">
        <v>46</v>
      </c>
    </row>
    <row r="109" spans="2:2" ht="18.75" customHeight="1" x14ac:dyDescent="0.15">
      <c r="B109" s="1" t="s">
        <v>47</v>
      </c>
    </row>
    <row r="110" spans="2:2" ht="18.75" customHeight="1" x14ac:dyDescent="0.15">
      <c r="B110" s="1" t="s">
        <v>48</v>
      </c>
    </row>
    <row r="111" spans="2:2" ht="18.75" customHeight="1" x14ac:dyDescent="0.15">
      <c r="B111" s="1" t="s">
        <v>49</v>
      </c>
    </row>
    <row r="112" spans="2:2" ht="18.75" customHeight="1" x14ac:dyDescent="0.15">
      <c r="B112" s="1" t="s">
        <v>50</v>
      </c>
    </row>
    <row r="113" spans="2:2" ht="18.75" customHeight="1" x14ac:dyDescent="0.15">
      <c r="B113" s="1" t="s">
        <v>51</v>
      </c>
    </row>
    <row r="114" spans="2:2" ht="18.75" customHeight="1" x14ac:dyDescent="0.15">
      <c r="B114" s="1" t="s">
        <v>52</v>
      </c>
    </row>
    <row r="115" spans="2:2" ht="18.75" customHeight="1" x14ac:dyDescent="0.15">
      <c r="B115" s="1" t="s">
        <v>53</v>
      </c>
    </row>
    <row r="116" spans="2:2" ht="18.75" customHeight="1" x14ac:dyDescent="0.15">
      <c r="B116" s="1" t="s">
        <v>54</v>
      </c>
    </row>
    <row r="117" spans="2:2" ht="18.75" customHeight="1" x14ac:dyDescent="0.15">
      <c r="B117" s="1" t="s">
        <v>55</v>
      </c>
    </row>
    <row r="118" spans="2:2" ht="18.75" customHeight="1" x14ac:dyDescent="0.15">
      <c r="B118" s="1" t="s">
        <v>56</v>
      </c>
    </row>
    <row r="119" spans="2:2" ht="18.75" customHeight="1" x14ac:dyDescent="0.15">
      <c r="B119" s="1" t="s">
        <v>57</v>
      </c>
    </row>
    <row r="120" spans="2:2" ht="18.75" customHeight="1" x14ac:dyDescent="0.15">
      <c r="B120" s="1" t="s">
        <v>58</v>
      </c>
    </row>
    <row r="121" spans="2:2" ht="18.75" customHeight="1" x14ac:dyDescent="0.15">
      <c r="B121" s="1" t="s">
        <v>59</v>
      </c>
    </row>
    <row r="122" spans="2:2" ht="18.75" customHeight="1" x14ac:dyDescent="0.15">
      <c r="B122" s="1" t="s">
        <v>60</v>
      </c>
    </row>
    <row r="123" spans="2:2" ht="18.75" customHeight="1" x14ac:dyDescent="0.15">
      <c r="B123" s="1" t="s">
        <v>61</v>
      </c>
    </row>
    <row r="124" spans="2:2" ht="18.75" customHeight="1" x14ac:dyDescent="0.15">
      <c r="B124" s="1" t="s">
        <v>62</v>
      </c>
    </row>
    <row r="125" spans="2:2" ht="18.75" customHeight="1" x14ac:dyDescent="0.15">
      <c r="B125" s="1" t="s">
        <v>63</v>
      </c>
    </row>
    <row r="126" spans="2:2" ht="18.75" customHeight="1" x14ac:dyDescent="0.15">
      <c r="B126" s="1" t="s">
        <v>64</v>
      </c>
    </row>
    <row r="127" spans="2:2" ht="18.75" customHeight="1" x14ac:dyDescent="0.15">
      <c r="B127" s="1" t="s">
        <v>65</v>
      </c>
    </row>
    <row r="128" spans="2:2" ht="18.75" customHeight="1" x14ac:dyDescent="0.15">
      <c r="B128" s="1" t="s">
        <v>66</v>
      </c>
    </row>
    <row r="129" spans="2:2" ht="18.75" customHeight="1" x14ac:dyDescent="0.15">
      <c r="B129" s="1" t="s">
        <v>67</v>
      </c>
    </row>
    <row r="130" spans="2:2" ht="18.75" customHeight="1" x14ac:dyDescent="0.15">
      <c r="B130" s="1" t="s">
        <v>68</v>
      </c>
    </row>
  </sheetData>
  <sheetProtection algorithmName="SHA-512" hashValue="3D6mXHhmYgW7vlExW0pXOrXg07aEe7Sn7G8hwl0R1XrBHVbbOncmAuN28kB6N7nt4FeBYRZsbFRW9xKIyoqJEQ==" saltValue="KBiziXb/stUwBMlHp+A1wQ==" spinCount="100000" sheet="1" selectLockedCells="1"/>
  <dataConsolidate/>
  <mergeCells count="25">
    <mergeCell ref="A58:B58"/>
    <mergeCell ref="AE58:AF58"/>
    <mergeCell ref="S44:AC45"/>
    <mergeCell ref="E7:AF7"/>
    <mergeCell ref="A11:E11"/>
    <mergeCell ref="B44:B45"/>
    <mergeCell ref="E44:E45"/>
    <mergeCell ref="U47:AD47"/>
    <mergeCell ref="AE44:AF45"/>
    <mergeCell ref="E60:AD60"/>
    <mergeCell ref="E61:AC61"/>
    <mergeCell ref="AD61:AF61"/>
    <mergeCell ref="A2:B2"/>
    <mergeCell ref="A3:A6"/>
    <mergeCell ref="E3:AF3"/>
    <mergeCell ref="E4:AF4"/>
    <mergeCell ref="U5:AF5"/>
    <mergeCell ref="S6:AC6"/>
    <mergeCell ref="S2:AD2"/>
    <mergeCell ref="AE2:AF2"/>
    <mergeCell ref="AE6:AF6"/>
    <mergeCell ref="A7:A9"/>
    <mergeCell ref="U8:AF8"/>
    <mergeCell ref="S9:U9"/>
    <mergeCell ref="AD9:AF9"/>
  </mergeCells>
  <phoneticPr fontId="1"/>
  <conditionalFormatting sqref="B14:AF43">
    <cfRule type="expression" dxfId="8" priority="21" stopIfTrue="1">
      <formula>IF($AD14=2,TRUE,FALSE)</formula>
    </cfRule>
  </conditionalFormatting>
  <conditionalFormatting sqref="S9 AD9 AE11 S58 AC58 E3:AF4 E7:AF8">
    <cfRule type="cellIs" dxfId="7" priority="9" stopIfTrue="1" operator="equal">
      <formula>""</formula>
    </cfRule>
  </conditionalFormatting>
  <conditionalFormatting sqref="AE47">
    <cfRule type="expression" dxfId="6" priority="7" stopIfTrue="1">
      <formula>AND($U$47&lt;&gt;"",$AE$47="")</formula>
    </cfRule>
    <cfRule type="expression" dxfId="5" priority="8" stopIfTrue="1">
      <formula>$U$47=""</formula>
    </cfRule>
  </conditionalFormatting>
  <conditionalFormatting sqref="E2:AD2">
    <cfRule type="cellIs" dxfId="4" priority="6" stopIfTrue="1" operator="equal">
      <formula>""</formula>
    </cfRule>
  </conditionalFormatting>
  <conditionalFormatting sqref="AE58:AF58">
    <cfRule type="expression" dxfId="3" priority="5" stopIfTrue="1">
      <formula>AND($AD$58&lt;&gt;"",$AE$58="")</formula>
    </cfRule>
  </conditionalFormatting>
  <conditionalFormatting sqref="B14:B43">
    <cfRule type="expression" dxfId="2" priority="4">
      <formula>OR($S$2&lt;&gt;"十日町カップクロスカントリースキー大会",AND($S$2="十日町カップクロスカントリースキー大会",COUNTIF($AE14,"小*")&gt;0))</formula>
    </cfRule>
  </conditionalFormatting>
  <conditionalFormatting sqref="AF14:AF43">
    <cfRule type="expression" dxfId="1" priority="3">
      <formula>AND($S$2="十日町カップクロスカントリースキー大会",COUNTIF($AE14,"成*")=0,COUNTIF($AE14,"高*")=0)</formula>
    </cfRule>
  </conditionalFormatting>
  <conditionalFormatting sqref="U14:U43">
    <cfRule type="expression" dxfId="0" priority="1">
      <formula>AND(COUNTIF($AE14,"中学*")&gt;0,$U14="")</formula>
    </cfRule>
  </conditionalFormatting>
  <dataValidations xWindow="270" yWindow="563" count="15">
    <dataValidation type="list" allowBlank="1" showInputMessage="1" showErrorMessage="1" sqref="AC58" xr:uid="{00000000-0002-0000-0000-000000000000}">
      <formula1>"振込,書留,現金"</formula1>
    </dataValidation>
    <dataValidation imeMode="hiragana" allowBlank="1" showInputMessage="1" showErrorMessage="1" sqref="F14:R43 U5:AF5 U8:AF8 AE58:AF58 E7:AF7 E4:AF4" xr:uid="{00000000-0002-0000-0000-000001000000}"/>
    <dataValidation imeMode="halfAlpha" allowBlank="1" showInputMessage="1" showErrorMessage="1" sqref="S58 T8 E5 E8 V14:AB43 C14:D43 S6:AC6 T5 V9:AD9 S9 AE11 AE6:AF6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「半角」スペース！" sqref="E14:E43" xr:uid="{00000000-0002-0000-0000-000004000000}"/>
    <dataValidation imeMode="fullKatakana" allowBlank="1" showInputMessage="1" showErrorMessage="1" prompt="苗字と名前の間は「半角」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$B$84:$B$130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SAJ競技者登録をしている選手は必須_x000a_（中学生含む）" sqref="B14:B43" xr:uid="{00000000-0002-0000-0000-00000D000000}"/>
    <dataValidation type="list" allowBlank="1" showInputMessage="1" showErrorMessage="1" error="カルフカップ以外は、リストの上方に選択項目があります。再度、確認願います。" sqref="AE14:AE43" xr:uid="{00000000-0002-0000-0000-00000E000000}">
      <formula1>INDIRECT($AG14)</formula1>
    </dataValidation>
    <dataValidation imeMode="halfAlpha" allowBlank="1" showInputMessage="1" showErrorMessage="1" prompt="・中学生以下は必須_x000a_・左の種目毎に速い順に「1」から_x000a_★中学生★全学年を1ｶﾃｺﾞﾘとしてﾗﾝｷﾝｸﾞ_x000a_(例)中2・3男と中1男で計5名ｴﾝﾄﾘｰ_x000a_　　→　ﾗﾝｷﾝｸﾞ：1~5" sqref="AF14:AF43" xr:uid="{A0C1DAE9-FEA7-44F6-87CC-9B561AC35D9B}"/>
  </dataValidations>
  <printOptions horizontalCentered="1"/>
  <pageMargins left="0.59055118110236227" right="0.59055118110236227" top="0.59055118110236227" bottom="0.39370078740157483" header="0.39370078740157483" footer="0.19685039370078741"/>
  <pageSetup paperSize="9" scale="78" orientation="portrait" horizontalDpi="4294967294" verticalDpi="300" r:id="rId1"/>
  <headerFooter alignWithMargins="0">
    <oddHeader>&amp;C&amp;"ＭＳ Ｐ明朝,太字 斜体"&amp;14大　会　参　加　申　込　書&amp;R&amp;"ＭＳ Ｐ明朝,標準"&amp;10№&amp;P</oddHeader>
    <oddFooter>&amp;C〈《十日町市スキー協会ノルディック部》〉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55"/>
  <sheetViews>
    <sheetView showGridLines="0" showZeros="0" workbookViewId="0">
      <selection activeCell="N3" sqref="N3"/>
    </sheetView>
  </sheetViews>
  <sheetFormatPr defaultRowHeight="13.5" x14ac:dyDescent="0.15"/>
  <cols>
    <col min="1" max="1" width="20.125" style="1" bestFit="1" customWidth="1"/>
    <col min="2" max="2" width="8.75" style="1" customWidth="1"/>
    <col min="3" max="5" width="9" style="1"/>
    <col min="6" max="6" width="20.125" style="1" bestFit="1" customWidth="1"/>
    <col min="7" max="7" width="8.75" style="1" customWidth="1"/>
    <col min="8" max="10" width="9" style="1"/>
    <col min="11" max="11" width="35.5" style="1" bestFit="1" customWidth="1"/>
    <col min="12" max="12" width="15" style="1" customWidth="1"/>
    <col min="13" max="13" width="8.75" style="1" customWidth="1"/>
    <col min="14" max="16" width="9" style="1"/>
    <col min="17" max="17" width="38.875" style="1" bestFit="1" customWidth="1"/>
    <col min="18" max="16384" width="9" style="1"/>
  </cols>
  <sheetData>
    <row r="1" spans="1:17" x14ac:dyDescent="0.15">
      <c r="A1" s="191" t="s">
        <v>97</v>
      </c>
      <c r="B1" s="191"/>
      <c r="C1" s="191"/>
      <c r="D1" s="191"/>
      <c r="E1" s="10"/>
      <c r="F1" s="191" t="s">
        <v>121</v>
      </c>
      <c r="G1" s="191"/>
      <c r="H1" s="191"/>
      <c r="I1" s="191"/>
      <c r="J1" s="10"/>
      <c r="K1" s="191" t="s">
        <v>120</v>
      </c>
      <c r="L1" s="191"/>
      <c r="M1" s="191"/>
      <c r="N1" s="191"/>
      <c r="O1" s="191"/>
    </row>
    <row r="2" spans="1:17" ht="14.25" thickBot="1" x14ac:dyDescent="0.2">
      <c r="A2" s="10"/>
      <c r="B2" s="10"/>
      <c r="C2" s="10"/>
      <c r="D2" s="59"/>
      <c r="E2" s="59"/>
      <c r="F2" s="10"/>
      <c r="G2" s="10"/>
      <c r="H2" s="10"/>
      <c r="I2" s="59"/>
      <c r="J2" s="59"/>
      <c r="K2" s="10"/>
      <c r="L2" s="10"/>
      <c r="M2" s="10"/>
      <c r="N2" s="10"/>
      <c r="O2" s="10"/>
    </row>
    <row r="3" spans="1:17" ht="14.25" thickBot="1" x14ac:dyDescent="0.2">
      <c r="A3" s="65" t="s">
        <v>18</v>
      </c>
      <c r="B3" s="74" t="s">
        <v>96</v>
      </c>
      <c r="C3" s="78" t="s">
        <v>141</v>
      </c>
      <c r="D3" s="63" t="s">
        <v>99</v>
      </c>
      <c r="E3" s="10"/>
      <c r="F3" s="65" t="s">
        <v>18</v>
      </c>
      <c r="G3" s="74" t="s">
        <v>96</v>
      </c>
      <c r="H3" s="78" t="s">
        <v>141</v>
      </c>
      <c r="I3" s="63" t="s">
        <v>99</v>
      </c>
      <c r="J3" s="10"/>
      <c r="K3" s="132" t="s">
        <v>98</v>
      </c>
      <c r="L3" s="65" t="s">
        <v>143</v>
      </c>
      <c r="M3" s="74" t="s">
        <v>100</v>
      </c>
      <c r="N3" s="194" t="s">
        <v>149</v>
      </c>
      <c r="O3" s="63" t="s">
        <v>99</v>
      </c>
      <c r="Q3" s="133" t="str">
        <f>参加料計算!$A$1</f>
        <v>中越地区ジュニアクロスカントリースキー大会</v>
      </c>
    </row>
    <row r="4" spans="1:17" ht="14.25" thickTop="1" x14ac:dyDescent="0.15">
      <c r="A4" s="62" t="s">
        <v>72</v>
      </c>
      <c r="B4" s="75">
        <v>1000</v>
      </c>
      <c r="C4" s="79" t="str">
        <f>IF(競技申込書!$S$2=$A$1,COUNTIF(競技申込書!$AE$14:$AE$43,A4),"")</f>
        <v/>
      </c>
      <c r="D4" s="67" t="str">
        <f>IF(ISERROR(B4*C4)=TRUE,"",B4*C4)</f>
        <v/>
      </c>
      <c r="E4" s="58"/>
      <c r="F4" s="62" t="s">
        <v>84</v>
      </c>
      <c r="G4" s="75">
        <v>1000</v>
      </c>
      <c r="H4" s="79" t="str">
        <f>IF(競技申込書!$S$2=$F$1,COUNTIF(競技申込書!$AE$14:$AE$43,F4),"")</f>
        <v/>
      </c>
      <c r="I4" s="67" t="str">
        <f t="shared" ref="I4:I15" si="0">IF(ISERROR(G4*H4)=TRUE,"",G4*H4)</f>
        <v/>
      </c>
      <c r="J4" s="58"/>
      <c r="K4" s="1" t="s">
        <v>128</v>
      </c>
      <c r="L4" s="62" t="s">
        <v>140</v>
      </c>
      <c r="M4" s="82">
        <v>3000</v>
      </c>
      <c r="N4" s="79">
        <f>IF(競技申込書!$S$2&lt;&gt;$K$1,"",COUNTIF(競技申込書!$AE$14:$AE$43,$K$4)*2+COUNTIF(競技申込書!$AE$14:$AE$43,"*男*のみ"))</f>
        <v>0</v>
      </c>
      <c r="O4" s="71">
        <f t="shared" ref="O4:O9" si="1">IF(ISERROR(M4*N4)=TRUE,"",M4*N4)</f>
        <v>0</v>
      </c>
      <c r="Q4" s="133" t="str">
        <f>参加料計算!$F$1</f>
        <v>十日町市民スキー選手権大会</v>
      </c>
    </row>
    <row r="5" spans="1:17" x14ac:dyDescent="0.15">
      <c r="A5" s="60" t="s">
        <v>73</v>
      </c>
      <c r="B5" s="76">
        <v>1000</v>
      </c>
      <c r="C5" s="80" t="str">
        <f>IF(競技申込書!$S$2=$A$1,COUNTIF(競技申込書!$AE$14:$AE$43,A5),"")</f>
        <v/>
      </c>
      <c r="D5" s="68" t="str">
        <f t="shared" ref="D5:D15" si="2">IF(ISERROR(B5*C5)=TRUE,"",B5*C5)</f>
        <v/>
      </c>
      <c r="E5" s="58"/>
      <c r="F5" s="60" t="s">
        <v>78</v>
      </c>
      <c r="G5" s="76">
        <v>1000</v>
      </c>
      <c r="H5" s="80" t="str">
        <f>IF(競技申込書!$S$2=$F$1,COUNTIF(競技申込書!$AE$14:$AE$43,F5),"")</f>
        <v/>
      </c>
      <c r="I5" s="68" t="str">
        <f t="shared" si="0"/>
        <v/>
      </c>
      <c r="J5" s="58"/>
      <c r="K5" s="1" t="s">
        <v>129</v>
      </c>
      <c r="L5" s="60" t="s">
        <v>92</v>
      </c>
      <c r="M5" s="83">
        <v>2000</v>
      </c>
      <c r="N5" s="80">
        <f>IF(競技申込書!$S$2=$K$1,COUNTIF(競技申込書!$AE$14:$AE$43,"中*男*"),"")</f>
        <v>0</v>
      </c>
      <c r="O5" s="72">
        <f t="shared" si="1"/>
        <v>0</v>
      </c>
      <c r="Q5" s="133" t="str">
        <f>参加料計算!$K$1</f>
        <v>十日町カップクロスカントリースキー大会</v>
      </c>
    </row>
    <row r="6" spans="1:17" ht="14.25" thickBot="1" x14ac:dyDescent="0.2">
      <c r="A6" s="60" t="s">
        <v>74</v>
      </c>
      <c r="B6" s="76">
        <v>1000</v>
      </c>
      <c r="C6" s="80" t="str">
        <f>IF(競技申込書!$S$2=$A$1,COUNTIF(競技申込書!$AE$14:$AE$43,A6),"")</f>
        <v/>
      </c>
      <c r="D6" s="68" t="str">
        <f t="shared" si="2"/>
        <v/>
      </c>
      <c r="E6" s="58"/>
      <c r="F6" s="60" t="s">
        <v>79</v>
      </c>
      <c r="G6" s="76">
        <v>1000</v>
      </c>
      <c r="H6" s="80" t="str">
        <f>IF(競技申込書!$S$2=$F$1,COUNTIF(競技申込書!$AE$14:$AE$43,F6),"")</f>
        <v/>
      </c>
      <c r="I6" s="68" t="str">
        <f t="shared" si="0"/>
        <v/>
      </c>
      <c r="J6" s="58"/>
      <c r="K6" s="1" t="s">
        <v>124</v>
      </c>
      <c r="L6" s="61" t="s">
        <v>93</v>
      </c>
      <c r="M6" s="84">
        <v>2000</v>
      </c>
      <c r="N6" s="81">
        <f>IF(競技申込書!$S$2=$K$1,COUNTIF(競技申込書!$AE$14:$AE$43,"小*男*"),"")</f>
        <v>0</v>
      </c>
      <c r="O6" s="73">
        <f t="shared" si="1"/>
        <v>0</v>
      </c>
      <c r="Q6" s="133" t="str">
        <f>参加料計算!$A$20</f>
        <v>十日町カップローラースキー大会</v>
      </c>
    </row>
    <row r="7" spans="1:17" x14ac:dyDescent="0.15">
      <c r="A7" s="60" t="s">
        <v>78</v>
      </c>
      <c r="B7" s="76">
        <v>1000</v>
      </c>
      <c r="C7" s="80" t="str">
        <f>IF(競技申込書!$S$2=$A$1,COUNTIF(競技申込書!$AE$14:$AE$43,A7),"")</f>
        <v/>
      </c>
      <c r="D7" s="68" t="str">
        <f t="shared" si="2"/>
        <v/>
      </c>
      <c r="E7" s="58"/>
      <c r="F7" s="60" t="s">
        <v>86</v>
      </c>
      <c r="G7" s="76">
        <v>1000</v>
      </c>
      <c r="H7" s="80" t="str">
        <f>IF(競技申込書!$S$2=$F$1,COUNTIF(競技申込書!$AE$14:$AE$43,F7),"")</f>
        <v/>
      </c>
      <c r="I7" s="68" t="str">
        <f t="shared" si="0"/>
        <v/>
      </c>
      <c r="J7" s="58"/>
      <c r="K7" s="1" t="s">
        <v>125</v>
      </c>
      <c r="L7" s="142" t="s">
        <v>142</v>
      </c>
      <c r="M7" s="125">
        <v>3000</v>
      </c>
      <c r="N7" s="115">
        <f>IF(競技申込書!$S$2&lt;&gt;$K$1,"",COUNTIF(競技申込書!$AE$14:$AE$43,$K$14)*2+COUNTIF(競技申込書!$AE$14:$AE$43,"*女*のみ"))</f>
        <v>0</v>
      </c>
      <c r="O7" s="126">
        <f t="shared" si="1"/>
        <v>0</v>
      </c>
    </row>
    <row r="8" spans="1:17" x14ac:dyDescent="0.15">
      <c r="A8" s="60" t="s">
        <v>79</v>
      </c>
      <c r="B8" s="76">
        <v>1000</v>
      </c>
      <c r="C8" s="80" t="str">
        <f>IF(競技申込書!$S$2=$A$1,COUNTIF(競技申込書!$AE$14:$AE$43,A8),"")</f>
        <v/>
      </c>
      <c r="D8" s="68" t="str">
        <f t="shared" si="2"/>
        <v/>
      </c>
      <c r="E8" s="58"/>
      <c r="F8" s="60" t="s">
        <v>87</v>
      </c>
      <c r="G8" s="76">
        <v>1000</v>
      </c>
      <c r="H8" s="80" t="str">
        <f>IF(競技申込書!$S$2=$F$1,COUNTIF(競技申込書!$AE$14:$AE$43,F8),"")</f>
        <v/>
      </c>
      <c r="I8" s="68" t="str">
        <f t="shared" si="0"/>
        <v/>
      </c>
      <c r="J8" s="58"/>
      <c r="K8" s="1" t="s">
        <v>147</v>
      </c>
      <c r="L8" s="117" t="s">
        <v>94</v>
      </c>
      <c r="M8" s="127">
        <v>2000</v>
      </c>
      <c r="N8" s="119">
        <f>IF(競技申込書!$S$2=$K$1,COUNTIF(競技申込書!$AE$14:$AE$43,"中*女*"),"")</f>
        <v>0</v>
      </c>
      <c r="O8" s="128">
        <f t="shared" si="1"/>
        <v>0</v>
      </c>
    </row>
    <row r="9" spans="1:17" ht="14.25" thickBot="1" x14ac:dyDescent="0.2">
      <c r="A9" s="61" t="s">
        <v>82</v>
      </c>
      <c r="B9" s="77">
        <v>1000</v>
      </c>
      <c r="C9" s="81" t="str">
        <f>IF(競技申込書!$S$2=$A$1,COUNTIF(競技申込書!$AE$14:$AE$43,A9),"")</f>
        <v/>
      </c>
      <c r="D9" s="69" t="str">
        <f t="shared" si="2"/>
        <v/>
      </c>
      <c r="E9" s="58"/>
      <c r="F9" s="61" t="s">
        <v>90</v>
      </c>
      <c r="G9" s="77">
        <v>1000</v>
      </c>
      <c r="H9" s="81" t="str">
        <f>IF(競技申込書!$S$2=$F$1,COUNTIF(競技申込書!$AE$14:$AE$43,F9),"")</f>
        <v/>
      </c>
      <c r="I9" s="69" t="str">
        <f t="shared" si="0"/>
        <v/>
      </c>
      <c r="J9" s="58"/>
      <c r="K9" s="1" t="s">
        <v>148</v>
      </c>
      <c r="L9" s="121" t="s">
        <v>95</v>
      </c>
      <c r="M9" s="129">
        <v>2000</v>
      </c>
      <c r="N9" s="123">
        <f>IF(競技申込書!$S$2=$K$1,COUNTIF(競技申込書!$AE$14:$AE$43,"小*女*"),"")</f>
        <v>0</v>
      </c>
      <c r="O9" s="130">
        <f t="shared" si="1"/>
        <v>0</v>
      </c>
    </row>
    <row r="10" spans="1:17" ht="14.25" thickBot="1" x14ac:dyDescent="0.2">
      <c r="A10" s="113" t="s">
        <v>75</v>
      </c>
      <c r="B10" s="114">
        <v>1000</v>
      </c>
      <c r="C10" s="115" t="str">
        <f>IF(競技申込書!$S$2=$A$1,COUNTIF(競技申込書!$AE$14:$AE$43,A10),"")</f>
        <v/>
      </c>
      <c r="D10" s="116" t="str">
        <f t="shared" si="2"/>
        <v/>
      </c>
      <c r="E10" s="58"/>
      <c r="F10" s="113" t="s">
        <v>85</v>
      </c>
      <c r="G10" s="114">
        <v>1000</v>
      </c>
      <c r="H10" s="115" t="str">
        <f>IF(競技申込書!$S$2=$F$1,COUNTIF(競技申込書!$AE$14:$AE$43,F10),"")</f>
        <v/>
      </c>
      <c r="I10" s="116" t="str">
        <f t="shared" si="0"/>
        <v/>
      </c>
      <c r="J10" s="58"/>
      <c r="K10" s="1" t="s">
        <v>132</v>
      </c>
      <c r="L10" s="192" t="s">
        <v>101</v>
      </c>
      <c r="M10" s="193"/>
      <c r="N10" s="112">
        <f>SUM(N4:N9)</f>
        <v>0</v>
      </c>
      <c r="O10" s="64">
        <f>SUM(O4:O9)</f>
        <v>0</v>
      </c>
    </row>
    <row r="11" spans="1:17" x14ac:dyDescent="0.15">
      <c r="A11" s="117" t="s">
        <v>76</v>
      </c>
      <c r="B11" s="118">
        <v>1000</v>
      </c>
      <c r="C11" s="119" t="str">
        <f>IF(競技申込書!$S$2=$A$1,COUNTIF(競技申込書!$AE$14:$AE$43,A11),"")</f>
        <v/>
      </c>
      <c r="D11" s="120" t="str">
        <f t="shared" si="2"/>
        <v/>
      </c>
      <c r="E11" s="58"/>
      <c r="F11" s="117" t="s">
        <v>80</v>
      </c>
      <c r="G11" s="118">
        <v>1000</v>
      </c>
      <c r="H11" s="119" t="str">
        <f>IF(競技申込書!$S$2=$F$1,COUNTIF(競技申込書!$AE$14:$AE$43,F11),"")</f>
        <v/>
      </c>
      <c r="I11" s="120" t="str">
        <f t="shared" si="0"/>
        <v/>
      </c>
      <c r="J11" s="58"/>
      <c r="K11" s="1" t="s">
        <v>133</v>
      </c>
    </row>
    <row r="12" spans="1:17" x14ac:dyDescent="0.15">
      <c r="A12" s="117" t="s">
        <v>77</v>
      </c>
      <c r="B12" s="118">
        <v>1000</v>
      </c>
      <c r="C12" s="119" t="str">
        <f>IF(競技申込書!$S$2=$A$1,COUNTIF(競技申込書!$AE$14:$AE$43,A12),"")</f>
        <v/>
      </c>
      <c r="D12" s="120" t="str">
        <f t="shared" si="2"/>
        <v/>
      </c>
      <c r="E12" s="58"/>
      <c r="F12" s="117" t="s">
        <v>81</v>
      </c>
      <c r="G12" s="118">
        <v>1000</v>
      </c>
      <c r="H12" s="119" t="str">
        <f>IF(競技申込書!$S$2=$F$1,COUNTIF(競技申込書!$AE$14:$AE$43,F12),"")</f>
        <v/>
      </c>
      <c r="I12" s="120" t="str">
        <f t="shared" si="0"/>
        <v/>
      </c>
      <c r="J12" s="58"/>
      <c r="K12" s="1" t="s">
        <v>134</v>
      </c>
    </row>
    <row r="13" spans="1:17" x14ac:dyDescent="0.15">
      <c r="A13" s="117" t="s">
        <v>80</v>
      </c>
      <c r="B13" s="118">
        <v>1000</v>
      </c>
      <c r="C13" s="119" t="str">
        <f>IF(競技申込書!$S$2=$A$1,COUNTIF(競技申込書!$AE$14:$AE$43,A13),"")</f>
        <v/>
      </c>
      <c r="D13" s="120" t="str">
        <f t="shared" si="2"/>
        <v/>
      </c>
      <c r="E13" s="58"/>
      <c r="F13" s="117" t="s">
        <v>88</v>
      </c>
      <c r="G13" s="118">
        <v>1000</v>
      </c>
      <c r="H13" s="119" t="str">
        <f>IF(競技申込書!$S$2=$F$1,COUNTIF(競技申込書!$AE$14:$AE$43,F13),"")</f>
        <v/>
      </c>
      <c r="I13" s="120" t="str">
        <f t="shared" si="0"/>
        <v/>
      </c>
      <c r="J13" s="58"/>
      <c r="K13" s="1" t="s">
        <v>135</v>
      </c>
    </row>
    <row r="14" spans="1:17" x14ac:dyDescent="0.15">
      <c r="A14" s="117" t="s">
        <v>81</v>
      </c>
      <c r="B14" s="118">
        <v>1000</v>
      </c>
      <c r="C14" s="119" t="str">
        <f>IF(競技申込書!$S$2=$A$1,COUNTIF(競技申込書!$AE$14:$AE$43,A14),"")</f>
        <v/>
      </c>
      <c r="D14" s="120" t="str">
        <f t="shared" si="2"/>
        <v/>
      </c>
      <c r="E14" s="58"/>
      <c r="F14" s="117" t="s">
        <v>89</v>
      </c>
      <c r="G14" s="118">
        <v>1000</v>
      </c>
      <c r="H14" s="119" t="str">
        <f>IF(競技申込書!$S$2=$F$1,COUNTIF(競技申込書!$AE$14:$AE$43,F14),"")</f>
        <v/>
      </c>
      <c r="I14" s="120" t="str">
        <f t="shared" si="0"/>
        <v/>
      </c>
      <c r="J14" s="58"/>
      <c r="K14" s="1" t="s">
        <v>130</v>
      </c>
    </row>
    <row r="15" spans="1:17" ht="14.25" thickBot="1" x14ac:dyDescent="0.2">
      <c r="A15" s="121" t="s">
        <v>83</v>
      </c>
      <c r="B15" s="122">
        <v>1000</v>
      </c>
      <c r="C15" s="123" t="str">
        <f>IF(競技申込書!$S$2=$A$1,COUNTIF(競技申込書!$AE$14:$AE$43,A15),"")</f>
        <v/>
      </c>
      <c r="D15" s="124" t="str">
        <f t="shared" si="2"/>
        <v/>
      </c>
      <c r="E15" s="58"/>
      <c r="F15" s="117" t="s">
        <v>91</v>
      </c>
      <c r="G15" s="118">
        <v>1000</v>
      </c>
      <c r="H15" s="119" t="str">
        <f>IF(競技申込書!$S$2=$F$1,COUNTIF(競技申込書!$AE$14:$AE$43,F15),"")</f>
        <v/>
      </c>
      <c r="I15" s="120" t="str">
        <f t="shared" si="0"/>
        <v/>
      </c>
      <c r="J15" s="58"/>
      <c r="K15" s="1" t="s">
        <v>131</v>
      </c>
    </row>
    <row r="16" spans="1:17" ht="14.25" thickBot="1" x14ac:dyDescent="0.2">
      <c r="A16" s="192" t="s">
        <v>101</v>
      </c>
      <c r="B16" s="193"/>
      <c r="C16" s="112">
        <f>SUM(C4:C15)</f>
        <v>0</v>
      </c>
      <c r="D16" s="70">
        <f>SUM(D4:D15)</f>
        <v>0</v>
      </c>
      <c r="F16" s="192" t="s">
        <v>101</v>
      </c>
      <c r="G16" s="193"/>
      <c r="H16" s="112">
        <f>SUM(H4:H15)</f>
        <v>0</v>
      </c>
      <c r="I16" s="70">
        <f>SUM(I4:I15)</f>
        <v>0</v>
      </c>
      <c r="J16" s="58"/>
      <c r="K16" s="1" t="s">
        <v>126</v>
      </c>
    </row>
    <row r="17" spans="1:11" x14ac:dyDescent="0.15">
      <c r="A17" s="10"/>
      <c r="B17" s="10"/>
      <c r="C17" s="10"/>
      <c r="D17" s="10"/>
      <c r="E17" s="10"/>
      <c r="K17" s="1" t="s">
        <v>127</v>
      </c>
    </row>
    <row r="18" spans="1:11" x14ac:dyDescent="0.15">
      <c r="K18" s="1" t="s">
        <v>146</v>
      </c>
    </row>
    <row r="19" spans="1:11" x14ac:dyDescent="0.15">
      <c r="K19" s="1" t="s">
        <v>145</v>
      </c>
    </row>
    <row r="20" spans="1:11" x14ac:dyDescent="0.15">
      <c r="A20" s="191" t="s">
        <v>108</v>
      </c>
      <c r="B20" s="191"/>
      <c r="C20" s="191"/>
      <c r="D20" s="191"/>
      <c r="K20" s="1" t="s">
        <v>136</v>
      </c>
    </row>
    <row r="21" spans="1:11" ht="14.25" thickBot="1" x14ac:dyDescent="0.2">
      <c r="A21" s="10"/>
      <c r="B21" s="10"/>
      <c r="C21" s="10"/>
      <c r="D21" s="59"/>
      <c r="K21" s="1" t="s">
        <v>137</v>
      </c>
    </row>
    <row r="22" spans="1:11" ht="14.25" thickBot="1" x14ac:dyDescent="0.2">
      <c r="A22" s="65" t="s">
        <v>18</v>
      </c>
      <c r="B22" s="74" t="s">
        <v>96</v>
      </c>
      <c r="C22" s="78" t="s">
        <v>141</v>
      </c>
      <c r="D22" s="63" t="s">
        <v>99</v>
      </c>
      <c r="K22" s="1" t="s">
        <v>138</v>
      </c>
    </row>
    <row r="23" spans="1:11" ht="14.25" thickTop="1" x14ac:dyDescent="0.15">
      <c r="A23" s="62" t="s">
        <v>109</v>
      </c>
      <c r="B23" s="75">
        <v>1000</v>
      </c>
      <c r="C23" s="79" t="str">
        <f>IF(競技申込書!$S$2=$A$20,COUNTIF(競技申込書!$AE$14:$AE$43,A23),"")</f>
        <v/>
      </c>
      <c r="D23" s="67" t="str">
        <f t="shared" ref="D23:D32" si="3">IF(ISERROR(B23*C23)=TRUE,"",B23*C23)</f>
        <v/>
      </c>
      <c r="K23" s="1" t="s">
        <v>139</v>
      </c>
    </row>
    <row r="24" spans="1:11" x14ac:dyDescent="0.15">
      <c r="A24" s="60" t="s">
        <v>110</v>
      </c>
      <c r="B24" s="76">
        <v>1000</v>
      </c>
      <c r="C24" s="80" t="str">
        <f>IF(競技申込書!$S$2=$A$20,COUNTIF(競技申込書!$AE$14:$AE$43,A24),"")</f>
        <v/>
      </c>
      <c r="D24" s="68" t="str">
        <f t="shared" si="3"/>
        <v/>
      </c>
    </row>
    <row r="25" spans="1:11" x14ac:dyDescent="0.15">
      <c r="A25" s="60" t="s">
        <v>111</v>
      </c>
      <c r="B25" s="76">
        <v>1000</v>
      </c>
      <c r="C25" s="80" t="str">
        <f>IF(競技申込書!$S$2=$A$20,COUNTIF(競技申込書!$AE$14:$AE$43,A25),"")</f>
        <v/>
      </c>
      <c r="D25" s="68" t="str">
        <f t="shared" si="3"/>
        <v/>
      </c>
    </row>
    <row r="26" spans="1:11" x14ac:dyDescent="0.15">
      <c r="A26" s="60" t="s">
        <v>118</v>
      </c>
      <c r="B26" s="76">
        <v>1000</v>
      </c>
      <c r="C26" s="80" t="str">
        <f>IF(競技申込書!$S$2=$A$20,COUNTIF(競技申込書!$AE$14:$AE$43,A26),"")</f>
        <v/>
      </c>
      <c r="D26" s="68" t="str">
        <f t="shared" si="3"/>
        <v/>
      </c>
    </row>
    <row r="27" spans="1:11" ht="14.25" thickBot="1" x14ac:dyDescent="0.2">
      <c r="A27" s="61" t="s">
        <v>112</v>
      </c>
      <c r="B27" s="77">
        <v>1000</v>
      </c>
      <c r="C27" s="81" t="str">
        <f>IF(競技申込書!$S$2=$A$20,COUNTIF(競技申込書!$AE$14:$AE$43,A27),"")</f>
        <v/>
      </c>
      <c r="D27" s="69" t="str">
        <f t="shared" si="3"/>
        <v/>
      </c>
    </row>
    <row r="28" spans="1:11" x14ac:dyDescent="0.15">
      <c r="A28" s="113" t="s">
        <v>114</v>
      </c>
      <c r="B28" s="114">
        <v>1000</v>
      </c>
      <c r="C28" s="115" t="str">
        <f>IF(競技申込書!$S$2=$A$20,COUNTIF(競技申込書!$AE$14:$AE$43,A28),"")</f>
        <v/>
      </c>
      <c r="D28" s="116" t="str">
        <f t="shared" si="3"/>
        <v/>
      </c>
    </row>
    <row r="29" spans="1:11" x14ac:dyDescent="0.15">
      <c r="A29" s="117" t="s">
        <v>115</v>
      </c>
      <c r="B29" s="118">
        <v>1000</v>
      </c>
      <c r="C29" s="119" t="str">
        <f>IF(競技申込書!$S$2=$A$20,COUNTIF(競技申込書!$AE$14:$AE$43,A29),"")</f>
        <v/>
      </c>
      <c r="D29" s="120" t="str">
        <f t="shared" si="3"/>
        <v/>
      </c>
    </row>
    <row r="30" spans="1:11" x14ac:dyDescent="0.15">
      <c r="A30" s="117" t="s">
        <v>116</v>
      </c>
      <c r="B30" s="118">
        <v>1000</v>
      </c>
      <c r="C30" s="119" t="str">
        <f>IF(競技申込書!$S$2=$A$20,COUNTIF(競技申込書!$AE$14:$AE$43,A30),"")</f>
        <v/>
      </c>
      <c r="D30" s="120" t="str">
        <f t="shared" si="3"/>
        <v/>
      </c>
    </row>
    <row r="31" spans="1:11" x14ac:dyDescent="0.15">
      <c r="A31" s="117" t="s">
        <v>117</v>
      </c>
      <c r="B31" s="118">
        <v>1000</v>
      </c>
      <c r="C31" s="119" t="str">
        <f>IF(競技申込書!$S$2=$A$20,COUNTIF(競技申込書!$AE$14:$AE$43,A31),"")</f>
        <v/>
      </c>
      <c r="D31" s="120" t="str">
        <f t="shared" si="3"/>
        <v/>
      </c>
      <c r="E31" s="66"/>
    </row>
    <row r="32" spans="1:11" ht="14.25" thickBot="1" x14ac:dyDescent="0.2">
      <c r="A32" s="117" t="s">
        <v>113</v>
      </c>
      <c r="B32" s="118">
        <v>1000</v>
      </c>
      <c r="C32" s="119" t="str">
        <f>IF(競技申込書!$S$2=$A$20,COUNTIF(競技申込書!$AE$14:$AE$43,A32),"")</f>
        <v/>
      </c>
      <c r="D32" s="120" t="str">
        <f t="shared" si="3"/>
        <v/>
      </c>
      <c r="E32" s="66"/>
    </row>
    <row r="33" spans="1:5" ht="14.25" thickBot="1" x14ac:dyDescent="0.2">
      <c r="A33" s="192" t="s">
        <v>101</v>
      </c>
      <c r="B33" s="193"/>
      <c r="C33" s="112">
        <f>SUM(C23:C32)</f>
        <v>0</v>
      </c>
      <c r="D33" s="70">
        <f>SUM(D23:D32)</f>
        <v>0</v>
      </c>
      <c r="E33" s="66"/>
    </row>
    <row r="34" spans="1:5" x14ac:dyDescent="0.15">
      <c r="C34" s="66"/>
      <c r="D34" s="66"/>
      <c r="E34" s="66"/>
    </row>
    <row r="35" spans="1:5" x14ac:dyDescent="0.15">
      <c r="C35" s="66"/>
      <c r="D35" s="66"/>
      <c r="E35" s="66"/>
    </row>
    <row r="36" spans="1:5" x14ac:dyDescent="0.15">
      <c r="C36" s="66"/>
      <c r="D36" s="66"/>
      <c r="E36" s="66"/>
    </row>
    <row r="37" spans="1:5" x14ac:dyDescent="0.15">
      <c r="C37" s="66"/>
      <c r="D37" s="66"/>
      <c r="E37" s="66"/>
    </row>
    <row r="38" spans="1:5" x14ac:dyDescent="0.15">
      <c r="C38" s="66"/>
      <c r="D38" s="66"/>
      <c r="E38" s="66"/>
    </row>
    <row r="39" spans="1:5" x14ac:dyDescent="0.15">
      <c r="C39" s="66"/>
      <c r="D39" s="66"/>
      <c r="E39" s="66"/>
    </row>
    <row r="40" spans="1:5" x14ac:dyDescent="0.15">
      <c r="C40" s="66"/>
      <c r="D40" s="66"/>
      <c r="E40" s="66"/>
    </row>
    <row r="41" spans="1:5" x14ac:dyDescent="0.15">
      <c r="C41" s="66"/>
      <c r="D41" s="66"/>
      <c r="E41" s="66"/>
    </row>
    <row r="42" spans="1:5" x14ac:dyDescent="0.15">
      <c r="C42" s="66"/>
      <c r="D42" s="66"/>
      <c r="E42" s="66"/>
    </row>
    <row r="43" spans="1:5" x14ac:dyDescent="0.15">
      <c r="C43" s="66"/>
      <c r="D43" s="66"/>
      <c r="E43" s="66"/>
    </row>
    <row r="44" spans="1:5" x14ac:dyDescent="0.15">
      <c r="C44" s="66"/>
      <c r="D44" s="66"/>
      <c r="E44" s="66"/>
    </row>
    <row r="45" spans="1:5" x14ac:dyDescent="0.15">
      <c r="C45" s="66"/>
      <c r="D45" s="66"/>
      <c r="E45" s="66"/>
    </row>
    <row r="46" spans="1:5" x14ac:dyDescent="0.15">
      <c r="C46" s="66"/>
      <c r="D46" s="66"/>
      <c r="E46" s="66"/>
    </row>
    <row r="47" spans="1:5" x14ac:dyDescent="0.15">
      <c r="C47" s="66"/>
      <c r="D47" s="66"/>
      <c r="E47" s="66"/>
    </row>
    <row r="48" spans="1:5" x14ac:dyDescent="0.15">
      <c r="C48" s="66"/>
      <c r="D48" s="66"/>
      <c r="E48" s="66"/>
    </row>
    <row r="49" spans="3:5" x14ac:dyDescent="0.15">
      <c r="C49" s="66"/>
      <c r="D49" s="66"/>
      <c r="E49" s="66"/>
    </row>
    <row r="50" spans="3:5" x14ac:dyDescent="0.15">
      <c r="C50" s="66"/>
      <c r="D50" s="66"/>
      <c r="E50" s="66"/>
    </row>
    <row r="51" spans="3:5" x14ac:dyDescent="0.15">
      <c r="C51" s="66"/>
      <c r="D51" s="66"/>
      <c r="E51" s="66"/>
    </row>
    <row r="52" spans="3:5" x14ac:dyDescent="0.15">
      <c r="C52" s="66"/>
      <c r="D52" s="66"/>
      <c r="E52" s="66"/>
    </row>
    <row r="53" spans="3:5" x14ac:dyDescent="0.15">
      <c r="C53" s="66"/>
      <c r="D53" s="66"/>
      <c r="E53" s="66"/>
    </row>
    <row r="54" spans="3:5" x14ac:dyDescent="0.15">
      <c r="C54" s="66"/>
      <c r="D54" s="66"/>
      <c r="E54" s="66"/>
    </row>
    <row r="55" spans="3:5" x14ac:dyDescent="0.15">
      <c r="C55" s="66"/>
      <c r="D55" s="66"/>
      <c r="E55" s="66"/>
    </row>
  </sheetData>
  <sheetProtection algorithmName="SHA-512" hashValue="VdANuN76YxwKwJzJdSb2G+2fvqDFP+2M15yCxHx8xVW9Olalut+0y+0gmEc55IyD0HcSn3Fd5YwDyoWQuf0R2A==" saltValue="ZYL3kmtseP9o8PUkaGs4VQ==" spinCount="100000" sheet="1" objects="1" scenarios="1"/>
  <mergeCells count="8">
    <mergeCell ref="A20:D20"/>
    <mergeCell ref="A33:B33"/>
    <mergeCell ref="A1:D1"/>
    <mergeCell ref="F1:I1"/>
    <mergeCell ref="K1:O1"/>
    <mergeCell ref="A16:B16"/>
    <mergeCell ref="F16:G16"/>
    <mergeCell ref="L10:M10"/>
  </mergeCells>
  <phoneticPr fontId="1"/>
  <pageMargins left="0.7" right="0.7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競技申込書</vt:lpstr>
      <vt:lpstr>参加料計算</vt:lpstr>
      <vt:lpstr>Jr.CC女子</vt:lpstr>
      <vt:lpstr>Jr.CC男子</vt:lpstr>
      <vt:lpstr>競技申込書!Print_Area</vt:lpstr>
      <vt:lpstr>競技申込書!Print_Titles</vt:lpstr>
      <vt:lpstr>ローラー女子</vt:lpstr>
      <vt:lpstr>ローラー男子</vt:lpstr>
      <vt:lpstr>市民女子</vt:lpstr>
      <vt:lpstr>市民男子</vt:lpstr>
      <vt:lpstr>十日町カップクロスカントリースキー大会</vt:lpstr>
      <vt:lpstr>十日町カップローラースキー大会</vt:lpstr>
      <vt:lpstr>十日町カップ女子</vt:lpstr>
      <vt:lpstr>十日町カップ男子</vt:lpstr>
      <vt:lpstr>十日町市民スキー選手権大会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丸山 剛</cp:lastModifiedBy>
  <cp:lastPrinted>2022-02-16T09:07:35Z</cp:lastPrinted>
  <dcterms:created xsi:type="dcterms:W3CDTF">1997-01-08T22:48:59Z</dcterms:created>
  <dcterms:modified xsi:type="dcterms:W3CDTF">2023-02-02T11:00:44Z</dcterms:modified>
</cp:coreProperties>
</file>