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760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競技申込書!$A$2:$AF$117</definedName>
    <definedName name="_xlnm.Print_Area" localSheetId="1">宿泊申込書!$A$1:$U$38</definedName>
    <definedName name="_xlnm.Print_Titles" localSheetId="0">競技申込書!$14:$14</definedName>
    <definedName name="カルフ" comment="申込書「種目」リスト用">参加料計算!$K$4:$K$55</definedName>
    <definedName name="カルフ2003">競技申込書!$BC$2:$BC$53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P$2="",競技申込書!$AH$1,IF(競技申込書!$P$2=参加料計算!$A$1,参加料計算!$A$3:$D$16,IF(競技申込書!$P$2=参加料計算!$F$1,参加料計算!$F$3:$I$16,IF(競技申込書!$P$2=参加料計算!$K$1,参加料計算!$L$3:$O$14,参加料計算!$A$22:$D$33))))</definedName>
    <definedName name="市民" comment="申込書「種目」リスト用">参加料計算!$F$4:$F$15</definedName>
    <definedName name="市民2003">競技申込書!$BB$2:$BB$13</definedName>
    <definedName name="市民スキー選手権大会">競技申込書!$BB$2:$BB$13</definedName>
    <definedName name="十日町カップクロスカントリースキー大会">競技申込書!$BC$2:$BC$53</definedName>
    <definedName name="十日町カップローラースキー大会">競技申込書!$BD$2:$BD$11</definedName>
    <definedName name="大会名">競技申込書!$BA$1:$BE$1</definedName>
    <definedName name="中越学童参加料">参加料計算!$F$22:$I$27</definedName>
    <definedName name="中越学童親善クロスカントリースキー大会">競技申込書!$BE$2:$BE$5</definedName>
    <definedName name="中越地区ジュニアクロスカントリースキー大会">競技申込書!$BA$2:$BA$13</definedName>
  </definedNames>
  <calcPr calcId="145621" fullCalcOnLoad="1"/>
</workbook>
</file>

<file path=xl/calcChain.xml><?xml version="1.0" encoding="utf-8"?>
<calcChain xmlns="http://schemas.openxmlformats.org/spreadsheetml/2006/main">
  <c r="BA6" i="5" l="1"/>
  <c r="BB6" i="5"/>
  <c r="BC6" i="5"/>
  <c r="BD6" i="5"/>
  <c r="BA5" i="5"/>
  <c r="BB5" i="5"/>
  <c r="BC5" i="5"/>
  <c r="BD5" i="5"/>
  <c r="BA7" i="5"/>
  <c r="BB7" i="5"/>
  <c r="BC7" i="5"/>
  <c r="BD7" i="5"/>
  <c r="AD95" i="5"/>
  <c r="G88" i="5"/>
  <c r="G87" i="5"/>
  <c r="G86" i="5"/>
  <c r="G85" i="5"/>
  <c r="G84" i="5"/>
  <c r="H26" i="9"/>
  <c r="I26" i="9" s="1"/>
  <c r="H25" i="9"/>
  <c r="I25" i="9" s="1"/>
  <c r="H24" i="9"/>
  <c r="I24" i="9" s="1"/>
  <c r="H23" i="9"/>
  <c r="I23" i="9" s="1"/>
  <c r="C23" i="9"/>
  <c r="D23" i="9" s="1"/>
  <c r="C4" i="9"/>
  <c r="D4" i="9" s="1"/>
  <c r="BC1" i="5"/>
  <c r="G94" i="5"/>
  <c r="G93" i="5"/>
  <c r="G92" i="5"/>
  <c r="G91" i="5"/>
  <c r="G90" i="5"/>
  <c r="G89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N13" i="9"/>
  <c r="O13" i="9" s="1"/>
  <c r="N12" i="9"/>
  <c r="O12" i="9" s="1"/>
  <c r="N8" i="9"/>
  <c r="O8" i="9" s="1"/>
  <c r="N7" i="9"/>
  <c r="O7" i="9" s="1"/>
  <c r="N11" i="9"/>
  <c r="O11" i="9" s="1"/>
  <c r="N10" i="9"/>
  <c r="O10" i="9" s="1"/>
  <c r="N9" i="9"/>
  <c r="O9" i="9" s="1"/>
  <c r="N6" i="9"/>
  <c r="O6" i="9" s="1"/>
  <c r="N5" i="9"/>
  <c r="O5" i="9" s="1"/>
  <c r="N4" i="9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H6" i="9"/>
  <c r="I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5" i="9"/>
  <c r="I5" i="9" s="1"/>
  <c r="H4" i="9"/>
  <c r="I4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BC2" i="5"/>
  <c r="BC3" i="5"/>
  <c r="BC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D1" i="5"/>
  <c r="BB1" i="5"/>
  <c r="BA1" i="5"/>
  <c r="BD2" i="5"/>
  <c r="BD3" i="5"/>
  <c r="BD4" i="5"/>
  <c r="BD8" i="5"/>
  <c r="BD9" i="5"/>
  <c r="BD10" i="5"/>
  <c r="BD11" i="5"/>
  <c r="BB2" i="5"/>
  <c r="BB3" i="5"/>
  <c r="BB4" i="5"/>
  <c r="BB8" i="5"/>
  <c r="BB9" i="5"/>
  <c r="BB10" i="5"/>
  <c r="BB11" i="5"/>
  <c r="BB12" i="5"/>
  <c r="BB13" i="5"/>
  <c r="BA2" i="5"/>
  <c r="BA3" i="5"/>
  <c r="BA4" i="5"/>
  <c r="BA8" i="5"/>
  <c r="BA9" i="5"/>
  <c r="BA10" i="5"/>
  <c r="BA11" i="5"/>
  <c r="BA12" i="5"/>
  <c r="BA13" i="5"/>
  <c r="AD96" i="5"/>
  <c r="E95" i="5"/>
  <c r="U22" i="6"/>
  <c r="U23" i="6"/>
  <c r="T22" i="6"/>
  <c r="S22" i="6"/>
  <c r="R22" i="6"/>
  <c r="Q22" i="6"/>
  <c r="Q23" i="6"/>
  <c r="P22" i="6"/>
  <c r="O22" i="6"/>
  <c r="N22" i="6"/>
  <c r="M22" i="6"/>
  <c r="L22" i="6"/>
  <c r="K22" i="6"/>
  <c r="K23" i="6"/>
  <c r="J22" i="6"/>
  <c r="I22" i="6"/>
  <c r="H22" i="6"/>
  <c r="G22" i="6"/>
  <c r="F22" i="6"/>
  <c r="E22" i="6"/>
  <c r="D22" i="6"/>
  <c r="C22" i="6"/>
  <c r="U21" i="6"/>
  <c r="T21" i="6"/>
  <c r="T23" i="6"/>
  <c r="S21" i="6"/>
  <c r="R21" i="6"/>
  <c r="Q21" i="6"/>
  <c r="P21" i="6"/>
  <c r="P23" i="6"/>
  <c r="O21" i="6"/>
  <c r="O23" i="6"/>
  <c r="N21" i="6"/>
  <c r="N23" i="6"/>
  <c r="M21" i="6"/>
  <c r="M23" i="6"/>
  <c r="L21" i="6"/>
  <c r="L23" i="6"/>
  <c r="K21" i="6"/>
  <c r="J21" i="6"/>
  <c r="J23" i="6"/>
  <c r="I21" i="6"/>
  <c r="I23" i="6"/>
  <c r="H21" i="6"/>
  <c r="H23" i="6"/>
  <c r="G21" i="6"/>
  <c r="G23" i="6"/>
  <c r="F21" i="6"/>
  <c r="F23" i="6"/>
  <c r="E21" i="6"/>
  <c r="E23" i="6"/>
  <c r="D21" i="6"/>
  <c r="D23" i="6"/>
  <c r="C21" i="6"/>
  <c r="C23" i="6"/>
  <c r="R23" i="6"/>
  <c r="S23" i="6"/>
  <c r="C33" i="9" l="1"/>
  <c r="I27" i="9"/>
  <c r="N14" i="9"/>
  <c r="H27" i="9"/>
  <c r="I16" i="9"/>
  <c r="D16" i="9"/>
  <c r="D33" i="9"/>
  <c r="C16" i="9"/>
  <c r="H16" i="9"/>
  <c r="O4" i="9"/>
  <c r="O14" i="9" s="1"/>
</calcChain>
</file>

<file path=xl/comments1.xml><?xml version="1.0" encoding="utf-8"?>
<comments xmlns="http://schemas.openxmlformats.org/spreadsheetml/2006/main">
  <authors>
    <author>MARU</author>
    <author>Results</author>
  </authors>
  <commentList>
    <comment ref="E9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P9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P114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<sst xmlns="http://schemas.openxmlformats.org/spreadsheetml/2006/main" count="288" uniqueCount="233">
  <si>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</si>
  <si>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</si>
  <si>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</si>
  <si>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</si>
  <si>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</si>
  <si>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</si>
  <si>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</si>
  <si>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</si>
  <si>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</si>
  <si>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</si>
  <si>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</si>
  <si>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</si>
  <si>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</si>
  <si>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</si>
  <si>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</si>
  <si>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</si>
  <si>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</si>
  <si>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</si>
  <si>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</si>
  <si>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氏　　　　名</t>
    <rPh sb="0" eb="1">
      <t>ウジ</t>
    </rPh>
    <rPh sb="5" eb="6">
      <t>メイ</t>
    </rPh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</si>
  <si>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</si>
  <si>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</si>
  <si>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</si>
  <si>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</si>
  <si>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</si>
  <si>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</si>
  <si>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</si>
  <si>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</si>
  <si>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</si>
  <si>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 xml:space="preserve">                十日町旅館組合  代表   やすらぎ荘 　   TEL： (025）757-１５４７ </t>
    <rPh sb="16" eb="19">
      <t>トオカマチ</t>
    </rPh>
    <rPh sb="19" eb="21">
      <t>リョカン</t>
    </rPh>
    <rPh sb="21" eb="23">
      <t>クミアイ</t>
    </rPh>
    <rPh sb="25" eb="27">
      <t>ダイヒョウ</t>
    </rPh>
    <rPh sb="34" eb="35">
      <t>ソウ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</si>
  <si>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</si>
  <si>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</si>
  <si>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</si>
  <si>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</si>
  <si>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</si>
  <si>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</si>
  <si>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</si>
  <si>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</si>
  <si>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</si>
  <si>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</si>
  <si>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</si>
  <si>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</si>
  <si>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</si>
  <si>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</si>
  <si>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</si>
  <si>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</si>
  <si>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</si>
  <si>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</si>
  <si>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</si>
  <si>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</si>
  <si>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r>
      <t>※記入漏れのないよう、事務局</t>
    </r>
    <r>
      <rPr>
        <b/>
        <i/>
        <sz val="11"/>
        <rFont val="ＭＳ Ｐ明朝"/>
        <family val="1"/>
        <charset val="128"/>
      </rPr>
      <t>【FAX：025－75７-４３３７】</t>
    </r>
    <r>
      <rPr>
        <sz val="11"/>
        <rFont val="ＭＳ Ｐ明朝"/>
        <family val="1"/>
        <charset val="128"/>
      </rPr>
      <t>にお申し込みください。</t>
    </r>
    <rPh sb="1" eb="3">
      <t>キニュウ</t>
    </rPh>
    <rPh sb="3" eb="4">
      <t>モ</t>
    </rPh>
    <rPh sb="11" eb="14">
      <t>ジムキョク</t>
    </rPh>
    <rPh sb="34" eb="35">
      <t>モウ</t>
    </rPh>
    <rPh sb="36" eb="37">
      <t>コ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</si>
  <si>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</si>
  <si>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</si>
  <si>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</si>
  <si>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</si>
  <si>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</si>
  <si>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</si>
  <si>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</si>
  <si>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</si>
  <si>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</si>
  <si>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</si>
  <si>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</si>
  <si>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</si>
  <si>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</si>
  <si>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</si>
  <si>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</si>
  <si>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</si>
  <si>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</si>
  <si>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</si>
  <si>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</si>
  <si>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</si>
  <si>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</si>
  <si>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</si>
  <si>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</si>
  <si>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</si>
  <si>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</si>
  <si>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</si>
  <si>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</si>
  <si>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</si>
  <si>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</si>
  <si>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</si>
  <si>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</si>
  <si>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</si>
  <si>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</si>
  <si>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</si>
  <si>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</si>
  <si>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</si>
  <si>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</si>
  <si>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</si>
  <si>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</si>
  <si>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</si>
  <si>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</si>
  <si>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</si>
  <si>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</si>
  <si>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</si>
  <si>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</si>
  <si>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</si>
  <si>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</si>
  <si>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</si>
  <si>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</si>
  <si>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</si>
  <si>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</si>
  <si>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</si>
  <si>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</si>
  <si>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</si>
  <si>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</si>
  <si>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</si>
  <si>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</si>
  <si>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</si>
  <si>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</si>
  <si>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</si>
  <si>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</si>
  <si>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</si>
  <si>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</si>
  <si>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</si>
  <si>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</si>
  <si>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</si>
  <si>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</si>
  <si>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</si>
  <si>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</si>
  <si>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</si>
  <si>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</si>
  <si>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</si>
  <si>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</si>
  <si>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</si>
  <si>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</si>
  <si>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</si>
  <si>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</si>
  <si>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</si>
  <si>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</si>
  <si>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</si>
  <si>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</si>
  <si>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</si>
  <si>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</si>
  <si>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</si>
  <si>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</si>
  <si>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</si>
  <si>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</si>
  <si>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</si>
  <si>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</si>
  <si>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</si>
  <si>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</si>
  <si>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</si>
  <si>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</si>
  <si>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</si>
  <si>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</si>
  <si>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</si>
  <si>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</si>
  <si>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</si>
  <si>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</si>
  <si>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</si>
  <si>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</si>
  <si>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</si>
  <si>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</si>
  <si>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</si>
  <si>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</si>
  <si>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壮年女子 3㎞CL･FR</t>
    <phoneticPr fontId="1"/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</si>
  <si>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</si>
  <si>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</si>
  <si>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</si>
  <si>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</si>
  <si>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</si>
  <si>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</si>
  <si>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</si>
  <si>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</si>
  <si>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</si>
  <si>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</si>
  <si>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</si>
  <si>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</si>
  <si>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</si>
  <si>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</si>
  <si>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</si>
  <si>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</si>
  <si>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</si>
  <si>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</si>
  <si>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</si>
  <si>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</si>
  <si>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</si>
  <si>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</si>
  <si>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</si>
  <si>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</si>
  <si>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</si>
  <si>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</si>
  <si>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</si>
  <si>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</si>
  <si>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</si>
  <si>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</si>
  <si>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</si>
  <si>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</si>
  <si>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</si>
  <si>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</si>
  <si>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</si>
  <si>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</si>
  <si>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</si>
  <si>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</si>
  <si>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</si>
  <si>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</si>
  <si>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</si>
  <si>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</si>
  <si>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十日町市スキー協会　会長　小山　勇蔵</t>
    <rPh sb="0" eb="4">
      <t>トオカマチシ</t>
    </rPh>
    <rPh sb="7" eb="9">
      <t>キョウカイ</t>
    </rPh>
    <rPh sb="10" eb="12">
      <t>カイチョウ</t>
    </rPh>
    <rPh sb="13" eb="15">
      <t>コヤマ</t>
    </rPh>
    <rPh sb="16" eb="18">
      <t>ユウゾウ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</si>
  <si>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</si>
  <si>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</si>
  <si>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</si>
  <si>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</si>
  <si>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</si>
  <si>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</si>
  <si>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</si>
  <si>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</si>
  <si>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</si>
  <si>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</si>
  <si>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</si>
  <si>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</si>
  <si>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</si>
  <si>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</si>
  <si>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</si>
  <si>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</si>
  <si>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</si>
  <si>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</si>
  <si>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</si>
  <si>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</si>
  <si>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中越学童親善クロスカントリースキー大会</t>
    <rPh sb="0" eb="2">
      <t>チュウエツ</t>
    </rPh>
    <rPh sb="2" eb="4">
      <t>ガクドウ</t>
    </rPh>
    <rPh sb="4" eb="6">
      <t>シンゼン</t>
    </rPh>
    <rPh sb="17" eb="19">
      <t>タイカイ</t>
    </rPh>
    <phoneticPr fontId="1"/>
  </si>
  <si>
    <t>小学6年男子 3㎞</t>
    <rPh sb="0" eb="2">
      <t>ショウガク</t>
    </rPh>
    <rPh sb="3" eb="4">
      <t>ネン</t>
    </rPh>
    <rPh sb="4" eb="6">
      <t>ダンシ</t>
    </rPh>
    <phoneticPr fontId="1"/>
  </si>
  <si>
    <t>小学5年男子 3㎞</t>
    <rPh sb="0" eb="2">
      <t>ショウガク</t>
    </rPh>
    <rPh sb="3" eb="4">
      <t>ネン</t>
    </rPh>
    <rPh sb="4" eb="6">
      <t>ダンシ</t>
    </rPh>
    <phoneticPr fontId="1"/>
  </si>
  <si>
    <t>小学6年女子 2㎞</t>
    <rPh sb="0" eb="2">
      <t>ショウガク</t>
    </rPh>
    <rPh sb="3" eb="4">
      <t>ネン</t>
    </rPh>
    <rPh sb="4" eb="6">
      <t>ジョシ</t>
    </rPh>
    <phoneticPr fontId="1"/>
  </si>
  <si>
    <t>小学5年女子 2㎞</t>
    <rPh sb="0" eb="2">
      <t>ショウガク</t>
    </rPh>
    <rPh sb="3" eb="4">
      <t>ネン</t>
    </rPh>
    <rPh sb="4" eb="6">
      <t>ジョシ</t>
    </rPh>
    <phoneticPr fontId="1"/>
  </si>
  <si>
    <t>氏名フリガナ</t>
    <rPh sb="0" eb="2">
      <t>シメイ</t>
    </rPh>
    <phoneticPr fontId="1"/>
  </si>
  <si>
    <t>中越学童親善クロスカントリースキー大会</t>
    <rPh sb="2" eb="4">
      <t>ガクドウ</t>
    </rPh>
    <rPh sb="4" eb="6">
      <t>シンゼン</t>
    </rPh>
    <phoneticPr fontId="1"/>
  </si>
  <si>
    <t>小学6年女子 2㎞</t>
    <phoneticPr fontId="1"/>
  </si>
  <si>
    <t>小学5年女子 2㎞</t>
    <phoneticPr fontId="1"/>
  </si>
  <si>
    <t>【競技役員協力者１】</t>
    <phoneticPr fontId="1"/>
  </si>
  <si>
    <t>【競技役員協力者２】</t>
    <phoneticPr fontId="1"/>
  </si>
  <si>
    <t>地　区</t>
    <rPh sb="0" eb="1">
      <t>チ</t>
    </rPh>
    <rPh sb="2" eb="3">
      <t>ク</t>
    </rPh>
    <phoneticPr fontId="1"/>
  </si>
  <si>
    <t>新潟県小学生クロスカントリースキー大会</t>
    <rPh sb="0" eb="3">
      <t>ニイガタケン</t>
    </rPh>
    <rPh sb="3" eb="6">
      <t>ショウガクセイ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</si>
</sst>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4" formatCode="&quot;KARHU　&quot;@"/>
    <numFmt numFmtId="185" formatCode="&quot;【&quot;&quot;振&quot;&quot;込&quot;&quot;名&quot;&quot;義&quot;&quot;人&quot;&quot;】&quot;\ \ @"/>
    <numFmt numFmtId="186" formatCode="0_ 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u/>
      <sz val="2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304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22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7" fillId="0" borderId="0" xfId="0" applyFont="1" applyAlignment="1" applyProtection="1">
      <alignment horizontal="right" vertical="top"/>
    </xf>
    <xf numFmtId="0" fontId="20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76" fontId="11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12" fillId="0" borderId="29" xfId="0" applyFont="1" applyBorder="1" applyProtection="1"/>
    <xf numFmtId="0" fontId="17" fillId="0" borderId="29" xfId="0" applyFont="1" applyBorder="1" applyAlignment="1" applyProtection="1">
      <alignment vertical="center"/>
    </xf>
    <xf numFmtId="49" fontId="0" fillId="0" borderId="0" xfId="3" applyNumberFormat="1" applyFont="1" applyFill="1" applyProtection="1">
      <alignment vertical="center"/>
    </xf>
    <xf numFmtId="0" fontId="0" fillId="0" borderId="0" xfId="3" applyFont="1" applyFill="1" applyProtection="1">
      <alignment vertical="center"/>
    </xf>
    <xf numFmtId="0" fontId="0" fillId="0" borderId="30" xfId="3" applyFont="1" applyFill="1" applyBorder="1" applyProtection="1">
      <alignment vertical="center"/>
    </xf>
    <xf numFmtId="0" fontId="0" fillId="0" borderId="0" xfId="3" applyFont="1" applyFill="1" applyBorder="1" applyProtection="1">
      <alignment vertical="center"/>
    </xf>
    <xf numFmtId="0" fontId="0" fillId="0" borderId="26" xfId="3" applyFont="1" applyFill="1" applyBorder="1" applyProtection="1">
      <alignment vertical="center"/>
    </xf>
    <xf numFmtId="0" fontId="12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5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6" fontId="15" fillId="0" borderId="31" xfId="0" applyNumberFormat="1" applyFont="1" applyBorder="1" applyAlignment="1" applyProtection="1">
      <alignment horizontal="right" vertical="center" shrinkToFit="1"/>
    </xf>
    <xf numFmtId="56" fontId="15" fillId="0" borderId="32" xfId="0" applyNumberFormat="1" applyFont="1" applyBorder="1" applyAlignment="1" applyProtection="1">
      <alignment vertical="center" shrinkToFit="1"/>
    </xf>
    <xf numFmtId="0" fontId="12" fillId="0" borderId="33" xfId="0" applyFont="1" applyBorder="1" applyAlignment="1" applyProtection="1">
      <alignment horizontal="center" vertical="center" shrinkToFit="1"/>
    </xf>
    <xf numFmtId="0" fontId="12" fillId="0" borderId="34" xfId="0" applyFont="1" applyBorder="1" applyAlignment="1" applyProtection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 shrinkToFit="1"/>
    </xf>
    <xf numFmtId="0" fontId="12" fillId="0" borderId="37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38" xfId="0" applyFont="1" applyBorder="1" applyAlignment="1" applyProtection="1">
      <alignment horizontal="center" vertical="center" shrinkToFit="1"/>
    </xf>
    <xf numFmtId="0" fontId="8" fillId="0" borderId="39" xfId="0" applyFont="1" applyBorder="1" applyAlignment="1" applyProtection="1">
      <alignment horizontal="center" vertical="center" shrinkToFit="1"/>
    </xf>
    <xf numFmtId="0" fontId="8" fillId="0" borderId="40" xfId="0" applyFont="1" applyBorder="1" applyAlignment="1" applyProtection="1">
      <alignment horizontal="center" vertical="center" shrinkToFit="1"/>
    </xf>
    <xf numFmtId="0" fontId="8" fillId="0" borderId="38" xfId="0" applyFont="1" applyBorder="1" applyAlignment="1" applyProtection="1">
      <alignment horizontal="center" vertical="center" shrinkToFit="1"/>
    </xf>
    <xf numFmtId="0" fontId="8" fillId="0" borderId="41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9" fillId="0" borderId="44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46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vertical="center" shrinkToFit="1"/>
    </xf>
    <xf numFmtId="0" fontId="18" fillId="0" borderId="47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18" fillId="0" borderId="23" xfId="0" applyFont="1" applyBorder="1" applyAlignment="1" applyProtection="1">
      <alignment horizontal="center" vertical="center" shrinkToFit="1"/>
    </xf>
    <xf numFmtId="0" fontId="18" fillId="0" borderId="23" xfId="0" applyFont="1" applyBorder="1" applyAlignment="1" applyProtection="1">
      <alignment vertical="center" shrinkToFit="1"/>
    </xf>
    <xf numFmtId="0" fontId="18" fillId="0" borderId="48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center" vertical="center"/>
    </xf>
    <xf numFmtId="0" fontId="23" fillId="0" borderId="49" xfId="3" applyFont="1" applyFill="1" applyBorder="1" applyAlignment="1" applyProtection="1">
      <alignment vertical="center" shrinkToFit="1"/>
      <protection locked="0"/>
    </xf>
    <xf numFmtId="0" fontId="22" fillId="0" borderId="50" xfId="0" applyFont="1" applyBorder="1" applyAlignment="1" applyProtection="1">
      <alignment vertical="center" shrinkToFit="1"/>
      <protection locked="0"/>
    </xf>
    <xf numFmtId="0" fontId="22" fillId="0" borderId="51" xfId="0" applyFont="1" applyBorder="1" applyAlignment="1" applyProtection="1">
      <alignment vertical="center" shrinkToFit="1"/>
      <protection locked="0"/>
    </xf>
    <xf numFmtId="0" fontId="22" fillId="0" borderId="49" xfId="0" applyFont="1" applyBorder="1" applyAlignment="1" applyProtection="1">
      <alignment vertical="center" shrinkToFit="1"/>
      <protection locked="0"/>
    </xf>
    <xf numFmtId="0" fontId="22" fillId="0" borderId="52" xfId="0" applyFont="1" applyBorder="1" applyAlignment="1" applyProtection="1">
      <alignment horizontal="center" vertical="center" shrinkToFit="1"/>
      <protection locked="0"/>
    </xf>
    <xf numFmtId="0" fontId="22" fillId="0" borderId="53" xfId="0" applyFont="1" applyBorder="1" applyAlignment="1" applyProtection="1">
      <alignment horizontal="center" vertical="center" shrinkToFit="1"/>
      <protection locked="0"/>
    </xf>
    <xf numFmtId="0" fontId="23" fillId="0" borderId="54" xfId="3" applyFont="1" applyFill="1" applyBorder="1" applyAlignment="1" applyProtection="1">
      <alignment vertical="center" shrinkToFit="1"/>
      <protection locked="0"/>
    </xf>
    <xf numFmtId="0" fontId="22" fillId="0" borderId="55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4" xfId="0" applyFont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horizontal="center" vertical="center" shrinkToFit="1"/>
      <protection locked="0"/>
    </xf>
    <xf numFmtId="0" fontId="22" fillId="0" borderId="58" xfId="0" applyFont="1" applyBorder="1" applyAlignment="1" applyProtection="1">
      <alignment horizontal="center" vertical="center" shrinkToFit="1"/>
      <protection locked="0"/>
    </xf>
    <xf numFmtId="0" fontId="12" fillId="0" borderId="22" xfId="3" applyFont="1" applyFill="1" applyBorder="1" applyProtection="1">
      <alignment vertical="center"/>
    </xf>
    <xf numFmtId="0" fontId="12" fillId="3" borderId="59" xfId="0" applyFont="1" applyFill="1" applyBorder="1" applyAlignment="1" applyProtection="1">
      <alignment horizontal="center" vertical="center" shrinkToFit="1"/>
    </xf>
    <xf numFmtId="49" fontId="12" fillId="4" borderId="22" xfId="3" applyNumberFormat="1" applyFont="1" applyFill="1" applyBorder="1" applyAlignment="1" applyProtection="1">
      <alignment horizontal="center" vertical="center"/>
    </xf>
    <xf numFmtId="0" fontId="12" fillId="0" borderId="22" xfId="3" applyFont="1" applyFill="1" applyBorder="1" applyAlignment="1" applyProtection="1">
      <alignment horizontal="center" vertical="center"/>
    </xf>
    <xf numFmtId="0" fontId="12" fillId="3" borderId="60" xfId="0" applyFont="1" applyFill="1" applyBorder="1" applyAlignment="1" applyProtection="1">
      <alignment horizontal="center" vertical="center" shrinkToFit="1"/>
    </xf>
    <xf numFmtId="0" fontId="12" fillId="0" borderId="61" xfId="0" applyFont="1" applyFill="1" applyBorder="1" applyAlignment="1" applyProtection="1">
      <alignment horizontal="center" vertical="center" shrinkToFit="1"/>
    </xf>
    <xf numFmtId="0" fontId="12" fillId="3" borderId="62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/>
    </xf>
    <xf numFmtId="0" fontId="12" fillId="3" borderId="62" xfId="0" applyFont="1" applyFill="1" applyBorder="1" applyAlignment="1" applyProtection="1">
      <alignment horizontal="center" vertical="center" shrinkToFit="1"/>
    </xf>
    <xf numFmtId="0" fontId="0" fillId="0" borderId="25" xfId="3" applyFont="1" applyFill="1" applyBorder="1" applyProtection="1">
      <alignment vertical="center"/>
    </xf>
    <xf numFmtId="0" fontId="12" fillId="2" borderId="22" xfId="3" applyFont="1" applyFill="1" applyBorder="1" applyProtection="1">
      <alignment vertical="center"/>
    </xf>
    <xf numFmtId="0" fontId="12" fillId="2" borderId="63" xfId="0" applyFont="1" applyFill="1" applyBorder="1" applyAlignment="1" applyProtection="1">
      <alignment horizontal="center" vertical="center" wrapText="1" shrinkToFit="1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0" xfId="3" applyFont="1" applyFill="1" applyBorder="1" applyProtection="1">
      <alignment vertical="center"/>
      <protection locked="0"/>
    </xf>
    <xf numFmtId="6" fontId="12" fillId="0" borderId="0" xfId="2" applyFont="1" applyAlignment="1" applyProtection="1"/>
    <xf numFmtId="6" fontId="12" fillId="0" borderId="0" xfId="2" applyFont="1" applyAlignment="1" applyProtection="1">
      <alignment horizontal="center"/>
    </xf>
    <xf numFmtId="0" fontId="12" fillId="0" borderId="65" xfId="0" applyFont="1" applyBorder="1" applyProtection="1"/>
    <xf numFmtId="0" fontId="12" fillId="0" borderId="66" xfId="0" applyFont="1" applyBorder="1" applyProtection="1"/>
    <xf numFmtId="0" fontId="12" fillId="0" borderId="67" xfId="0" applyFont="1" applyBorder="1" applyProtection="1"/>
    <xf numFmtId="0" fontId="12" fillId="0" borderId="68" xfId="0" applyFont="1" applyBorder="1" applyProtection="1"/>
    <xf numFmtId="0" fontId="12" fillId="0" borderId="69" xfId="0" applyFont="1" applyBorder="1" applyAlignment="1" applyProtection="1">
      <alignment horizontal="center"/>
    </xf>
    <xf numFmtId="6" fontId="9" fillId="0" borderId="44" xfId="2" applyFont="1" applyBorder="1" applyAlignment="1"/>
    <xf numFmtId="0" fontId="12" fillId="0" borderId="0" xfId="0" applyFont="1"/>
    <xf numFmtId="0" fontId="12" fillId="0" borderId="70" xfId="0" applyFont="1" applyBorder="1" applyAlignment="1">
      <alignment horizontal="center"/>
    </xf>
    <xf numFmtId="0" fontId="12" fillId="0" borderId="68" xfId="0" applyFont="1" applyBorder="1"/>
    <xf numFmtId="0" fontId="12" fillId="0" borderId="65" xfId="0" applyFont="1" applyBorder="1"/>
    <xf numFmtId="0" fontId="12" fillId="0" borderId="66" xfId="0" applyFont="1" applyBorder="1"/>
    <xf numFmtId="0" fontId="12" fillId="0" borderId="67" xfId="0" applyFont="1" applyBorder="1"/>
    <xf numFmtId="0" fontId="12" fillId="0" borderId="0" xfId="3" applyFont="1" applyFill="1" applyProtection="1">
      <alignment vertical="center"/>
    </xf>
    <xf numFmtId="6" fontId="0" fillId="0" borderId="71" xfId="2" applyFont="1" applyBorder="1" applyAlignment="1" applyProtection="1"/>
    <xf numFmtId="6" fontId="0" fillId="0" borderId="72" xfId="2" applyFont="1" applyBorder="1" applyAlignment="1" applyProtection="1"/>
    <xf numFmtId="6" fontId="0" fillId="0" borderId="73" xfId="2" applyFont="1" applyBorder="1" applyAlignment="1" applyProtection="1"/>
    <xf numFmtId="6" fontId="0" fillId="0" borderId="74" xfId="2" applyFont="1" applyBorder="1" applyAlignment="1" applyProtection="1"/>
    <xf numFmtId="6" fontId="9" fillId="0" borderId="44" xfId="2" applyFont="1" applyBorder="1" applyAlignment="1" applyProtection="1"/>
    <xf numFmtId="6" fontId="0" fillId="0" borderId="71" xfId="0" applyNumberFormat="1" applyFont="1" applyBorder="1"/>
    <xf numFmtId="6" fontId="0" fillId="0" borderId="72" xfId="0" applyNumberFormat="1" applyFont="1" applyBorder="1"/>
    <xf numFmtId="6" fontId="0" fillId="0" borderId="73" xfId="0" applyNumberFormat="1" applyFont="1" applyBorder="1"/>
    <xf numFmtId="6" fontId="0" fillId="0" borderId="74" xfId="0" applyNumberFormat="1" applyFont="1" applyBorder="1"/>
    <xf numFmtId="0" fontId="19" fillId="0" borderId="0" xfId="0" applyFont="1" applyAlignment="1">
      <alignment horizontal="center"/>
    </xf>
    <xf numFmtId="0" fontId="12" fillId="0" borderId="75" xfId="0" applyFont="1" applyBorder="1" applyAlignment="1">
      <alignment horizontal="center"/>
    </xf>
    <xf numFmtId="6" fontId="12" fillId="0" borderId="76" xfId="2" applyFont="1" applyBorder="1" applyAlignment="1" applyProtection="1">
      <alignment horizontal="right"/>
    </xf>
    <xf numFmtId="6" fontId="12" fillId="0" borderId="77" xfId="2" applyFont="1" applyBorder="1" applyAlignment="1" applyProtection="1">
      <alignment horizontal="right"/>
    </xf>
    <xf numFmtId="6" fontId="12" fillId="0" borderId="78" xfId="2" applyFont="1" applyBorder="1" applyAlignment="1" applyProtection="1">
      <alignment horizontal="right"/>
    </xf>
    <xf numFmtId="6" fontId="12" fillId="0" borderId="79" xfId="2" applyFont="1" applyBorder="1" applyAlignment="1" applyProtection="1">
      <alignment horizontal="right"/>
    </xf>
    <xf numFmtId="0" fontId="12" fillId="0" borderId="80" xfId="0" applyFont="1" applyBorder="1" applyAlignment="1">
      <alignment horizontal="center"/>
    </xf>
    <xf numFmtId="181" fontId="0" fillId="0" borderId="81" xfId="0" applyNumberFormat="1" applyFont="1" applyBorder="1" applyAlignment="1" applyProtection="1">
      <alignment horizontal="center"/>
    </xf>
    <xf numFmtId="181" fontId="0" fillId="0" borderId="82" xfId="0" applyNumberFormat="1" applyFont="1" applyBorder="1" applyAlignment="1" applyProtection="1">
      <alignment horizontal="center"/>
    </xf>
    <xf numFmtId="181" fontId="0" fillId="0" borderId="83" xfId="0" applyNumberFormat="1" applyFont="1" applyBorder="1" applyAlignment="1" applyProtection="1">
      <alignment horizontal="center"/>
    </xf>
    <xf numFmtId="181" fontId="0" fillId="0" borderId="84" xfId="0" applyNumberFormat="1" applyFont="1" applyBorder="1" applyAlignment="1" applyProtection="1">
      <alignment horizontal="center"/>
    </xf>
    <xf numFmtId="6" fontId="12" fillId="0" borderId="76" xfId="2" applyFont="1" applyBorder="1" applyAlignment="1">
      <alignment horizontal="right"/>
    </xf>
    <xf numFmtId="6" fontId="12" fillId="0" borderId="77" xfId="2" applyFont="1" applyBorder="1" applyAlignment="1">
      <alignment horizontal="right"/>
    </xf>
    <xf numFmtId="6" fontId="12" fillId="0" borderId="78" xfId="2" applyFont="1" applyBorder="1" applyAlignment="1">
      <alignment horizontal="right"/>
    </xf>
    <xf numFmtId="6" fontId="12" fillId="0" borderId="79" xfId="2" applyFont="1" applyBorder="1" applyAlignment="1">
      <alignment horizontal="right"/>
    </xf>
    <xf numFmtId="0" fontId="12" fillId="0" borderId="0" xfId="0" applyFont="1" applyAlignment="1" applyProtection="1"/>
    <xf numFmtId="0" fontId="21" fillId="0" borderId="86" xfId="0" applyFont="1" applyBorder="1" applyAlignment="1" applyProtection="1">
      <alignment horizontal="center" vertical="center"/>
    </xf>
    <xf numFmtId="0" fontId="0" fillId="0" borderId="49" xfId="3" applyFont="1" applyFill="1" applyBorder="1" applyProtection="1">
      <alignment vertical="center"/>
    </xf>
    <xf numFmtId="0" fontId="12" fillId="0" borderId="87" xfId="0" applyFont="1" applyBorder="1" applyAlignment="1" applyProtection="1">
      <alignment horizontal="right" vertical="center"/>
    </xf>
    <xf numFmtId="178" fontId="22" fillId="0" borderId="88" xfId="0" applyNumberFormat="1" applyFont="1" applyBorder="1" applyAlignment="1" applyProtection="1">
      <alignment horizontal="center" vertical="center" shrinkToFit="1"/>
    </xf>
    <xf numFmtId="179" fontId="27" fillId="0" borderId="89" xfId="0" applyNumberFormat="1" applyFont="1" applyBorder="1" applyAlignment="1" applyProtection="1">
      <alignment horizontal="center" vertical="center" shrinkToFit="1"/>
    </xf>
    <xf numFmtId="0" fontId="17" fillId="0" borderId="90" xfId="0" applyFont="1" applyBorder="1" applyAlignment="1" applyProtection="1">
      <alignment vertical="center"/>
    </xf>
    <xf numFmtId="0" fontId="12" fillId="0" borderId="90" xfId="0" applyFont="1" applyBorder="1" applyAlignment="1" applyProtection="1">
      <alignment horizontal="center" vertical="center" shrinkToFit="1"/>
    </xf>
    <xf numFmtId="0" fontId="0" fillId="0" borderId="90" xfId="3" applyFont="1" applyFill="1" applyBorder="1" applyProtection="1">
      <alignment vertical="center"/>
    </xf>
    <xf numFmtId="0" fontId="12" fillId="0" borderId="91" xfId="0" applyFont="1" applyBorder="1" applyAlignment="1" applyProtection="1">
      <alignment horizontal="center" vertical="center" wrapText="1" shrinkToFit="1"/>
    </xf>
    <xf numFmtId="0" fontId="12" fillId="0" borderId="90" xfId="0" applyFont="1" applyBorder="1" applyAlignment="1" applyProtection="1">
      <alignment vertical="center" shrinkToFit="1"/>
    </xf>
    <xf numFmtId="0" fontId="21" fillId="0" borderId="9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shrinkToFit="1"/>
    </xf>
    <xf numFmtId="0" fontId="28" fillId="0" borderId="0" xfId="0" applyFont="1" applyAlignment="1" applyProtection="1">
      <alignment vertical="top"/>
    </xf>
    <xf numFmtId="49" fontId="12" fillId="0" borderId="87" xfId="0" applyNumberFormat="1" applyFont="1" applyBorder="1" applyAlignment="1" applyProtection="1">
      <alignment horizontal="right" vertical="center" shrinkToFit="1"/>
      <protection locked="0"/>
    </xf>
    <xf numFmtId="0" fontId="28" fillId="0" borderId="0" xfId="0" applyFont="1" applyProtection="1"/>
    <xf numFmtId="0" fontId="12" fillId="0" borderId="65" xfId="0" applyFont="1" applyFill="1" applyBorder="1" applyProtection="1"/>
    <xf numFmtId="0" fontId="22" fillId="0" borderId="90" xfId="0" applyFont="1" applyFill="1" applyBorder="1" applyAlignment="1" applyProtection="1">
      <alignment horizontal="center" vertical="center" shrinkToFit="1"/>
      <protection locked="0"/>
    </xf>
    <xf numFmtId="0" fontId="30" fillId="0" borderId="92" xfId="0" applyFont="1" applyBorder="1" applyAlignment="1" applyProtection="1">
      <alignment vertical="center"/>
    </xf>
    <xf numFmtId="0" fontId="30" fillId="0" borderId="93" xfId="0" applyFont="1" applyBorder="1" applyProtection="1"/>
    <xf numFmtId="0" fontId="30" fillId="0" borderId="0" xfId="0" applyFont="1" applyBorder="1" applyAlignment="1" applyProtection="1">
      <alignment horizontal="center" vertical="center"/>
    </xf>
    <xf numFmtId="0" fontId="30" fillId="0" borderId="94" xfId="0" applyFont="1" applyBorder="1" applyAlignment="1" applyProtection="1">
      <alignment vertical="center" shrinkToFit="1"/>
    </xf>
    <xf numFmtId="0" fontId="30" fillId="0" borderId="95" xfId="0" applyFont="1" applyBorder="1" applyAlignment="1" applyProtection="1">
      <alignment vertical="center"/>
    </xf>
    <xf numFmtId="0" fontId="30" fillId="0" borderId="95" xfId="0" applyFont="1" applyBorder="1" applyAlignment="1" applyProtection="1"/>
    <xf numFmtId="0" fontId="30" fillId="0" borderId="92" xfId="0" applyFont="1" applyBorder="1" applyAlignment="1" applyProtection="1"/>
    <xf numFmtId="0" fontId="30" fillId="0" borderId="95" xfId="0" applyFont="1" applyBorder="1" applyProtection="1"/>
    <xf numFmtId="0" fontId="30" fillId="0" borderId="92" xfId="0" applyFont="1" applyBorder="1" applyProtection="1"/>
    <xf numFmtId="49" fontId="22" fillId="0" borderId="96" xfId="0" applyNumberFormat="1" applyFont="1" applyBorder="1" applyAlignment="1" applyProtection="1">
      <alignment horizontal="center" vertical="center" shrinkToFit="1"/>
      <protection locked="0"/>
    </xf>
    <xf numFmtId="49" fontId="22" fillId="0" borderId="77" xfId="0" applyNumberFormat="1" applyFont="1" applyBorder="1" applyAlignment="1" applyProtection="1">
      <alignment horizontal="center" vertical="center" shrinkToFit="1"/>
      <protection locked="0"/>
    </xf>
    <xf numFmtId="49" fontId="22" fillId="0" borderId="78" xfId="0" applyNumberFormat="1" applyFont="1" applyBorder="1" applyAlignment="1" applyProtection="1">
      <alignment horizontal="center" vertical="center" shrinkToFit="1"/>
      <protection locked="0"/>
    </xf>
    <xf numFmtId="0" fontId="23" fillId="0" borderId="49" xfId="3" applyFont="1" applyFill="1" applyBorder="1" applyAlignment="1" applyProtection="1">
      <alignment horizontal="center" vertical="center" shrinkToFit="1"/>
      <protection locked="0"/>
    </xf>
    <xf numFmtId="0" fontId="23" fillId="0" borderId="54" xfId="3" applyFont="1" applyFill="1" applyBorder="1" applyAlignment="1" applyProtection="1">
      <alignment horizontal="center" vertical="center" shrinkToFit="1"/>
      <protection locked="0"/>
    </xf>
    <xf numFmtId="0" fontId="22" fillId="0" borderId="49" xfId="0" applyNumberFormat="1" applyFont="1" applyFill="1" applyBorder="1" applyAlignment="1" applyProtection="1">
      <alignment horizontal="center" vertical="center"/>
      <protection locked="0"/>
    </xf>
    <xf numFmtId="181" fontId="9" fillId="0" borderId="97" xfId="0" applyNumberFormat="1" applyFont="1" applyBorder="1" applyAlignment="1">
      <alignment horizontal="center"/>
    </xf>
    <xf numFmtId="181" fontId="9" fillId="0" borderId="97" xfId="0" applyNumberFormat="1" applyFont="1" applyBorder="1" applyAlignment="1" applyProtection="1">
      <alignment horizontal="center"/>
    </xf>
    <xf numFmtId="181" fontId="0" fillId="0" borderId="82" xfId="0" applyNumberFormat="1" applyFont="1" applyFill="1" applyBorder="1" applyAlignment="1" applyProtection="1">
      <alignment horizontal="center"/>
    </xf>
    <xf numFmtId="181" fontId="0" fillId="0" borderId="83" xfId="0" applyNumberFormat="1" applyFont="1" applyFill="1" applyBorder="1" applyAlignment="1" applyProtection="1">
      <alignment horizontal="center"/>
    </xf>
    <xf numFmtId="181" fontId="0" fillId="0" borderId="84" xfId="0" applyNumberFormat="1" applyFont="1" applyFill="1" applyBorder="1" applyAlignment="1" applyProtection="1">
      <alignment horizontal="center"/>
    </xf>
    <xf numFmtId="0" fontId="33" fillId="0" borderId="95" xfId="0" applyFont="1" applyBorder="1" applyAlignment="1" applyProtection="1">
      <alignment vertical="center"/>
    </xf>
    <xf numFmtId="0" fontId="33" fillId="0" borderId="92" xfId="0" applyFont="1" applyBorder="1" applyAlignment="1" applyProtection="1">
      <alignment vertical="center"/>
    </xf>
    <xf numFmtId="49" fontId="12" fillId="7" borderId="61" xfId="3" applyNumberFormat="1" applyFont="1" applyFill="1" applyBorder="1" applyAlignment="1" applyProtection="1">
      <alignment horizontal="center" vertical="center"/>
    </xf>
    <xf numFmtId="0" fontId="12" fillId="7" borderId="62" xfId="0" applyFont="1" applyFill="1" applyBorder="1" applyAlignment="1" applyProtection="1">
      <alignment horizontal="center" vertical="center" shrinkToFit="1"/>
    </xf>
    <xf numFmtId="0" fontId="22" fillId="0" borderId="98" xfId="0" applyFont="1" applyBorder="1" applyAlignment="1" applyProtection="1">
      <alignment horizontal="center" vertical="center" shrinkToFit="1"/>
      <protection locked="0"/>
    </xf>
    <xf numFmtId="180" fontId="11" fillId="0" borderId="79" xfId="0" applyNumberFormat="1" applyFont="1" applyBorder="1" applyAlignment="1" applyProtection="1">
      <alignment horizontal="right" vertical="center" shrinkToFit="1"/>
    </xf>
    <xf numFmtId="0" fontId="11" fillId="0" borderId="22" xfId="0" applyFont="1" applyBorder="1" applyAlignment="1" applyProtection="1">
      <alignment vertical="center" shrinkToFit="1"/>
    </xf>
    <xf numFmtId="49" fontId="11" fillId="0" borderId="49" xfId="0" applyNumberFormat="1" applyFont="1" applyBorder="1" applyAlignment="1" applyProtection="1">
      <alignment vertical="center"/>
      <protection locked="0"/>
    </xf>
    <xf numFmtId="0" fontId="5" fillId="8" borderId="25" xfId="3" applyFont="1" applyFill="1" applyBorder="1" applyProtection="1">
      <alignment vertical="center"/>
    </xf>
    <xf numFmtId="0" fontId="5" fillId="8" borderId="101" xfId="3" applyFont="1" applyFill="1" applyBorder="1" applyProtection="1">
      <alignment vertical="center"/>
    </xf>
    <xf numFmtId="0" fontId="5" fillId="8" borderId="26" xfId="3" applyFont="1" applyFill="1" applyBorder="1" applyProtection="1">
      <alignment vertical="center"/>
    </xf>
    <xf numFmtId="0" fontId="5" fillId="8" borderId="102" xfId="3" applyFont="1" applyFill="1" applyBorder="1" applyProtection="1">
      <alignment vertical="center"/>
    </xf>
    <xf numFmtId="0" fontId="11" fillId="0" borderId="22" xfId="0" applyFont="1" applyBorder="1" applyAlignment="1" applyProtection="1">
      <alignment vertical="center" shrinkToFit="1"/>
    </xf>
    <xf numFmtId="0" fontId="11" fillId="0" borderId="118" xfId="0" applyFont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right" vertical="center" shrinkToFit="1"/>
    </xf>
    <xf numFmtId="0" fontId="11" fillId="0" borderId="119" xfId="0" applyFont="1" applyFill="1" applyBorder="1" applyAlignment="1" applyProtection="1">
      <alignment vertical="center"/>
      <protection locked="0"/>
    </xf>
    <xf numFmtId="0" fontId="11" fillId="0" borderId="12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</xf>
    <xf numFmtId="0" fontId="13" fillId="0" borderId="0" xfId="0" applyFont="1" applyAlignment="1" applyProtection="1">
      <alignment vertical="center" shrinkToFit="1"/>
    </xf>
    <xf numFmtId="0" fontId="13" fillId="0" borderId="111" xfId="0" applyFont="1" applyBorder="1" applyAlignment="1" applyProtection="1">
      <alignment vertical="center" shrinkToFit="1"/>
    </xf>
    <xf numFmtId="0" fontId="13" fillId="0" borderId="112" xfId="0" applyFont="1" applyBorder="1" applyAlignment="1" applyProtection="1">
      <alignment vertical="center" shrinkToFit="1"/>
    </xf>
    <xf numFmtId="0" fontId="13" fillId="0" borderId="113" xfId="0" applyFont="1" applyBorder="1" applyAlignment="1" applyProtection="1">
      <alignment vertical="center" shrinkToFit="1"/>
    </xf>
    <xf numFmtId="0" fontId="17" fillId="0" borderId="97" xfId="0" applyFont="1" applyBorder="1" applyAlignment="1" applyProtection="1">
      <alignment horizontal="center" vertical="center" shrinkToFit="1"/>
    </xf>
    <xf numFmtId="0" fontId="17" fillId="0" borderId="114" xfId="0" applyFont="1" applyBorder="1" applyAlignment="1" applyProtection="1">
      <alignment horizontal="center" vertical="center" shrinkToFit="1"/>
    </xf>
    <xf numFmtId="185" fontId="23" fillId="0" borderId="90" xfId="0" applyNumberFormat="1" applyFont="1" applyFill="1" applyBorder="1" applyAlignment="1" applyProtection="1">
      <alignment horizontal="left" vertical="center" shrinkToFit="1"/>
      <protection locked="0"/>
    </xf>
    <xf numFmtId="185" fontId="23" fillId="0" borderId="115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64" xfId="0" applyFont="1" applyFill="1" applyBorder="1" applyAlignment="1" applyProtection="1">
      <alignment vertical="center"/>
      <protection locked="0"/>
    </xf>
    <xf numFmtId="0" fontId="11" fillId="0" borderId="116" xfId="0" applyFont="1" applyFill="1" applyBorder="1" applyAlignment="1" applyProtection="1">
      <alignment vertical="center"/>
      <protection locked="0"/>
    </xf>
    <xf numFmtId="0" fontId="17" fillId="0" borderId="103" xfId="0" applyFont="1" applyBorder="1" applyAlignment="1" applyProtection="1">
      <alignment horizontal="center" vertical="center"/>
    </xf>
    <xf numFmtId="0" fontId="17" fillId="0" borderId="107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117" xfId="0" applyFont="1" applyBorder="1" applyAlignment="1" applyProtection="1">
      <alignment horizontal="center" vertical="center"/>
    </xf>
    <xf numFmtId="57" fontId="2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25" xfId="0" applyFont="1" applyFill="1" applyBorder="1" applyAlignment="1" applyProtection="1">
      <alignment horizontal="center" vertical="center" shrinkToFit="1"/>
    </xf>
    <xf numFmtId="0" fontId="9" fillId="5" borderId="101" xfId="0" applyFont="1" applyFill="1" applyBorder="1" applyAlignment="1" applyProtection="1">
      <alignment horizontal="center" vertical="center" shrinkToFit="1"/>
    </xf>
    <xf numFmtId="0" fontId="9" fillId="5" borderId="26" xfId="0" applyFont="1" applyFill="1" applyBorder="1" applyAlignment="1" applyProtection="1">
      <alignment horizontal="center" vertical="center" shrinkToFit="1"/>
    </xf>
    <xf numFmtId="0" fontId="9" fillId="5" borderId="102" xfId="0" applyFont="1" applyFill="1" applyBorder="1" applyAlignment="1" applyProtection="1">
      <alignment horizontal="center" vertical="center" shrinkToFit="1"/>
    </xf>
    <xf numFmtId="0" fontId="32" fillId="0" borderId="103" xfId="0" applyFont="1" applyBorder="1" applyAlignment="1" applyProtection="1">
      <alignment horizontal="center" vertical="center" shrinkToFit="1"/>
    </xf>
    <xf numFmtId="0" fontId="32" fillId="0" borderId="104" xfId="0" applyFont="1" applyBorder="1" applyAlignment="1" applyProtection="1">
      <alignment horizontal="center" vertical="center" shrinkToFit="1"/>
    </xf>
    <xf numFmtId="0" fontId="32" fillId="0" borderId="105" xfId="0" applyFont="1" applyBorder="1" applyAlignment="1" applyProtection="1">
      <alignment horizontal="center" vertical="center" shrinkToFit="1"/>
    </xf>
    <xf numFmtId="0" fontId="32" fillId="0" borderId="106" xfId="0" applyFont="1" applyBorder="1" applyAlignment="1" applyProtection="1">
      <alignment horizontal="center" vertical="center" shrinkToFit="1"/>
    </xf>
    <xf numFmtId="0" fontId="32" fillId="0" borderId="107" xfId="0" applyFont="1" applyBorder="1" applyAlignment="1" applyProtection="1">
      <alignment horizontal="center" vertical="center" shrinkToFit="1"/>
    </xf>
    <xf numFmtId="0" fontId="32" fillId="0" borderId="108" xfId="0" applyFont="1" applyBorder="1" applyAlignment="1" applyProtection="1">
      <alignment horizontal="center" vertical="center" shrinkToFit="1"/>
    </xf>
    <xf numFmtId="0" fontId="21" fillId="0" borderId="79" xfId="0" applyFont="1" applyBorder="1" applyAlignment="1" applyProtection="1">
      <alignment horizontal="distributed" vertical="center"/>
    </xf>
    <xf numFmtId="0" fontId="21" fillId="0" borderId="109" xfId="0" applyFont="1" applyBorder="1" applyAlignment="1" applyProtection="1">
      <alignment horizontal="center" vertical="center" textRotation="255" shrinkToFit="1"/>
    </xf>
    <xf numFmtId="0" fontId="21" fillId="0" borderId="76" xfId="0" applyFont="1" applyBorder="1" applyAlignment="1" applyProtection="1">
      <alignment horizontal="center" vertical="center" textRotation="255" shrinkToFit="1"/>
    </xf>
    <xf numFmtId="0" fontId="12" fillId="0" borderId="0" xfId="0" applyFont="1" applyBorder="1" applyAlignment="1" applyProtection="1">
      <alignment shrinkToFit="1"/>
    </xf>
    <xf numFmtId="58" fontId="26" fillId="0" borderId="0" xfId="0" applyNumberFormat="1" applyFont="1" applyFill="1" applyBorder="1" applyAlignment="1" applyProtection="1">
      <alignment horizontal="right"/>
      <protection locked="0"/>
    </xf>
    <xf numFmtId="49" fontId="31" fillId="0" borderId="87" xfId="1" applyNumberFormat="1" applyBorder="1" applyAlignment="1" applyProtection="1">
      <alignment vertical="center"/>
      <protection locked="0"/>
    </xf>
    <xf numFmtId="49" fontId="31" fillId="0" borderId="110" xfId="1" applyNumberForma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/>
    <xf numFmtId="0" fontId="18" fillId="0" borderId="46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right" vertical="center" shrinkToFit="1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left" vertical="center"/>
    </xf>
    <xf numFmtId="0" fontId="12" fillId="0" borderId="57" xfId="0" applyFont="1" applyBorder="1" applyAlignment="1" applyProtection="1">
      <alignment horizontal="left" vertical="center"/>
    </xf>
    <xf numFmtId="0" fontId="12" fillId="0" borderId="57" xfId="0" applyFont="1" applyBorder="1" applyAlignment="1" applyProtection="1">
      <alignment horizontal="center" vertical="center"/>
    </xf>
    <xf numFmtId="0" fontId="12" fillId="0" borderId="127" xfId="0" applyFont="1" applyBorder="1" applyAlignment="1" applyProtection="1">
      <alignment horizontal="center" vertical="center"/>
    </xf>
    <xf numFmtId="0" fontId="13" fillId="0" borderId="97" xfId="0" applyFont="1" applyBorder="1" applyAlignment="1" applyProtection="1">
      <alignment horizontal="distributed" vertical="center"/>
    </xf>
    <xf numFmtId="0" fontId="13" fillId="0" borderId="114" xfId="0" applyFont="1" applyBorder="1" applyAlignment="1" applyProtection="1">
      <alignment horizontal="distributed" vertical="center"/>
    </xf>
    <xf numFmtId="0" fontId="12" fillId="0" borderId="0" xfId="0" applyFont="1" applyAlignment="1" applyProtection="1">
      <alignment vertical="top" shrinkToFit="1"/>
    </xf>
    <xf numFmtId="0" fontId="9" fillId="3" borderId="25" xfId="0" applyFont="1" applyFill="1" applyBorder="1" applyAlignment="1" applyProtection="1">
      <alignment horizontal="center" shrinkToFit="1"/>
      <protection locked="0"/>
    </xf>
    <xf numFmtId="0" fontId="18" fillId="0" borderId="8" xfId="0" applyFont="1" applyBorder="1" applyAlignment="1" applyProtection="1">
      <alignment horizontal="center" vertical="center" wrapText="1" shrinkToFit="1"/>
    </xf>
    <xf numFmtId="0" fontId="18" fillId="0" borderId="4" xfId="0" applyFont="1" applyBorder="1" applyAlignment="1" applyProtection="1">
      <alignment horizontal="center" vertical="center" wrapText="1" shrinkToFit="1"/>
    </xf>
    <xf numFmtId="0" fontId="18" fillId="0" borderId="46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2" fillId="0" borderId="67" xfId="0" applyFont="1" applyBorder="1" applyAlignment="1" applyProtection="1">
      <alignment horizontal="center" vertical="center" shrinkToFit="1"/>
    </xf>
    <xf numFmtId="0" fontId="12" fillId="0" borderId="68" xfId="0" applyFont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horizontal="left" shrinkToFit="1"/>
    </xf>
    <xf numFmtId="0" fontId="17" fillId="0" borderId="115" xfId="0" applyFont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shrinkToFit="1"/>
    </xf>
    <xf numFmtId="177" fontId="12" fillId="0" borderId="99" xfId="0" applyNumberFormat="1" applyFont="1" applyBorder="1" applyAlignment="1" applyProtection="1">
      <alignment horizontal="center" vertical="center" shrinkToFit="1"/>
      <protection locked="0"/>
    </xf>
    <xf numFmtId="177" fontId="12" fillId="0" borderId="100" xfId="0" applyNumberFormat="1" applyFont="1" applyBorder="1" applyAlignment="1" applyProtection="1">
      <alignment horizontal="center" vertical="center" shrinkToFit="1"/>
      <protection locked="0"/>
    </xf>
    <xf numFmtId="177" fontId="12" fillId="0" borderId="85" xfId="0" applyNumberFormat="1" applyFont="1" applyBorder="1" applyAlignment="1" applyProtection="1">
      <alignment horizontal="center" vertical="center" shrinkToFit="1"/>
      <protection locked="0"/>
    </xf>
    <xf numFmtId="177" fontId="12" fillId="0" borderId="123" xfId="0" applyNumberFormat="1" applyFont="1" applyBorder="1" applyAlignment="1" applyProtection="1">
      <alignment horizontal="center" vertical="center" shrinkToFit="1"/>
      <protection locked="0"/>
    </xf>
    <xf numFmtId="177" fontId="12" fillId="0" borderId="124" xfId="0" applyNumberFormat="1" applyFont="1" applyBorder="1" applyAlignment="1" applyProtection="1">
      <alignment horizontal="center" vertical="center" shrinkToFit="1"/>
      <protection locked="0"/>
    </xf>
    <xf numFmtId="0" fontId="12" fillId="0" borderId="125" xfId="0" applyFont="1" applyBorder="1" applyAlignment="1" applyProtection="1">
      <alignment horizontal="center" vertical="center" shrinkToFit="1"/>
    </xf>
    <xf numFmtId="0" fontId="12" fillId="0" borderId="126" xfId="0" applyFont="1" applyBorder="1" applyAlignment="1" applyProtection="1">
      <alignment horizontal="center" vertical="center" shrinkToFit="1"/>
    </xf>
    <xf numFmtId="0" fontId="12" fillId="0" borderId="37" xfId="0" applyFont="1" applyBorder="1" applyAlignment="1" applyProtection="1">
      <alignment horizontal="center" vertical="center" shrinkToFit="1"/>
    </xf>
    <xf numFmtId="0" fontId="15" fillId="6" borderId="0" xfId="0" applyFont="1" applyFill="1" applyAlignment="1" applyProtection="1">
      <alignment horizontal="right" shrinkToFit="1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horizontal="left" vertical="center" shrinkToFit="1"/>
    </xf>
    <xf numFmtId="0" fontId="12" fillId="0" borderId="37" xfId="0" applyFont="1" applyBorder="1" applyAlignment="1" applyProtection="1">
      <alignment horizontal="center" vertical="center" wrapText="1" shrinkToFit="1"/>
    </xf>
    <xf numFmtId="0" fontId="12" fillId="0" borderId="121" xfId="0" applyFont="1" applyBorder="1" applyAlignment="1" applyProtection="1">
      <alignment horizontal="center" vertical="center" shrinkToFit="1"/>
    </xf>
    <xf numFmtId="0" fontId="11" fillId="2" borderId="122" xfId="0" applyFont="1" applyFill="1" applyBorder="1" applyAlignment="1" applyProtection="1">
      <alignment horizontal="center" vertical="center" shrinkToFit="1"/>
      <protection locked="0"/>
    </xf>
    <xf numFmtId="0" fontId="11" fillId="2" borderId="90" xfId="0" applyFont="1" applyFill="1" applyBorder="1" applyAlignment="1" applyProtection="1">
      <alignment horizontal="center" vertical="center" shrinkToFit="1"/>
      <protection locked="0"/>
    </xf>
    <xf numFmtId="0" fontId="11" fillId="2" borderId="115" xfId="0" applyFont="1" applyFill="1" applyBorder="1" applyAlignment="1" applyProtection="1">
      <alignment horizontal="center" vertical="center" shrinkToFit="1"/>
      <protection locked="0"/>
    </xf>
    <xf numFmtId="0" fontId="17" fillId="0" borderId="97" xfId="0" applyFont="1" applyBorder="1" applyAlignment="1" applyProtection="1">
      <alignment horizontal="center"/>
    </xf>
    <xf numFmtId="0" fontId="17" fillId="0" borderId="90" xfId="0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184" fontId="12" fillId="3" borderId="0" xfId="0" applyNumberFormat="1" applyFont="1" applyFill="1" applyAlignment="1" applyProtection="1">
      <alignment horizontal="center"/>
    </xf>
    <xf numFmtId="0" fontId="11" fillId="0" borderId="26" xfId="0" applyFont="1" applyBorder="1" applyAlignment="1" applyProtection="1">
      <alignment vertical="center" shrinkToFit="1"/>
    </xf>
    <xf numFmtId="0" fontId="21" fillId="0" borderId="118" xfId="0" applyFont="1" applyBorder="1" applyAlignment="1" applyProtection="1">
      <alignment horizontal="distributed" vertical="center"/>
    </xf>
    <xf numFmtId="0" fontId="21" fillId="0" borderId="108" xfId="0" applyFont="1" applyBorder="1" applyAlignment="1" applyProtection="1">
      <alignment horizontal="distributed" vertical="center"/>
    </xf>
    <xf numFmtId="0" fontId="15" fillId="0" borderId="128" xfId="0" applyFont="1" applyBorder="1" applyAlignment="1" applyProtection="1">
      <alignment horizontal="center" vertical="center" wrapText="1"/>
    </xf>
    <xf numFmtId="186" fontId="34" fillId="0" borderId="25" xfId="0" applyNumberFormat="1" applyFont="1" applyFill="1" applyBorder="1" applyAlignment="1" applyProtection="1">
      <alignment horizontal="center" vertical="center" shrinkToFit="1"/>
      <protection locked="0"/>
    </xf>
    <xf numFmtId="186" fontId="34" fillId="0" borderId="101" xfId="0" applyNumberFormat="1" applyFont="1" applyFill="1" applyBorder="1" applyAlignment="1" applyProtection="1">
      <alignment horizontal="center" vertical="center" shrinkToFit="1"/>
      <protection locked="0"/>
    </xf>
    <xf numFmtId="186" fontId="34" fillId="0" borderId="0" xfId="0" applyNumberFormat="1" applyFont="1" applyFill="1" applyBorder="1" applyAlignment="1" applyProtection="1">
      <alignment horizontal="center" vertical="center" shrinkToFit="1"/>
      <protection locked="0"/>
    </xf>
    <xf numFmtId="186" fontId="34" fillId="0" borderId="29" xfId="0" applyNumberFormat="1" applyFont="1" applyFill="1" applyBorder="1" applyAlignment="1" applyProtection="1">
      <alignment horizontal="center" vertical="center" shrinkToFit="1"/>
      <protection locked="0"/>
    </xf>
    <xf numFmtId="186" fontId="34" fillId="0" borderId="26" xfId="0" applyNumberFormat="1" applyFont="1" applyFill="1" applyBorder="1" applyAlignment="1" applyProtection="1">
      <alignment horizontal="center" vertical="center" shrinkToFit="1"/>
      <protection locked="0"/>
    </xf>
    <xf numFmtId="186" fontId="3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29" xfId="0" applyFont="1" applyBorder="1" applyAlignment="1" applyProtection="1">
      <alignment horizontal="distributed" vertical="center"/>
    </xf>
    <xf numFmtId="0" fontId="12" fillId="0" borderId="26" xfId="0" applyFont="1" applyBorder="1" applyAlignment="1" applyProtection="1">
      <alignment vertical="center"/>
    </xf>
    <xf numFmtId="180" fontId="11" fillId="0" borderId="26" xfId="0" applyNumberFormat="1" applyFont="1" applyBorder="1" applyAlignment="1" applyProtection="1">
      <alignment horizontal="right" vertical="center" shrinkToFit="1"/>
    </xf>
    <xf numFmtId="0" fontId="11" fillId="0" borderId="26" xfId="0" applyFont="1" applyBorder="1" applyAlignment="1" applyProtection="1">
      <alignment vertical="center" shrinkToFit="1"/>
    </xf>
    <xf numFmtId="0" fontId="11" fillId="0" borderId="108" xfId="0" applyFont="1" applyBorder="1" applyAlignment="1" applyProtection="1">
      <alignment vertical="center" shrinkToFit="1"/>
    </xf>
  </cellXfs>
  <cellStyles count="5">
    <cellStyle name="ハイパーリンク" xfId="1" builtinId="8"/>
    <cellStyle name="通貨" xfId="2" builtinId="7"/>
    <cellStyle name="標準" xfId="0" builtinId="0"/>
    <cellStyle name="標準 2" xfId="3"/>
    <cellStyle name="標準 3" xfId="4"/>
  </cellStyles>
  <dxfs count="14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39782</xdr:rowOff>
    </xdr:from>
    <xdr:to>
      <xdr:col>30</xdr:col>
      <xdr:colOff>672354</xdr:colOff>
      <xdr:row>0</xdr:row>
      <xdr:rowOff>672354</xdr:rowOff>
    </xdr:to>
    <xdr:sp macro="" textlink="">
      <xdr:nvSpPr>
        <xdr:cNvPr id="3" name="テキスト ボックス 2"/>
        <xdr:cNvSpPr txBox="1"/>
      </xdr:nvSpPr>
      <xdr:spPr>
        <a:xfrm>
          <a:off x="85727" y="39782"/>
          <a:ext cx="6951568" cy="632572"/>
        </a:xfrm>
        <a:prstGeom prst="rect">
          <a:avLst/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600" b="1">
              <a:solidFill>
                <a:schemeClr val="bg1"/>
              </a:solidFill>
            </a:rPr>
            <a:t>部分を必ず入力のうえ、メール送信してください。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en-US" altLang="ja-JP" sz="1600" b="1">
              <a:solidFill>
                <a:schemeClr val="bg1"/>
              </a:solidFill>
            </a:rPr>
            <a:t>【</a:t>
          </a:r>
          <a:r>
            <a:rPr kumimoji="1" lang="ja-JP" altLang="en-US" sz="1600" b="1">
              <a:solidFill>
                <a:schemeClr val="bg1"/>
              </a:solidFill>
            </a:rPr>
            <a:t>メールアドレス：</a:t>
          </a:r>
          <a:r>
            <a:rPr kumimoji="1" lang="en-US" altLang="ja-JP" sz="16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6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100</xdr:row>
          <xdr:rowOff>85725</xdr:rowOff>
        </xdr:from>
        <xdr:to>
          <xdr:col>31</xdr:col>
          <xdr:colOff>333375</xdr:colOff>
          <xdr:row>110</xdr:row>
          <xdr:rowOff>201706</xdr:rowOff>
        </xdr:to>
        <xdr:pic>
          <xdr:nvPicPr>
            <xdr:cNvPr id="1266" name="図 5"/>
            <xdr:cNvPicPr>
              <a:picLocks noChangeAspect="1" noChangeArrowheads="1"/>
              <a:extLst>
                <a:ext uri="{84589F7E-364E-4C9E-8A38-B11213B215E9}">
                  <a14:cameraTool cellRange="中越学童参加料" spid="_x0000_s12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5678" y="22878490"/>
              <a:ext cx="7717491" cy="291745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315446</xdr:colOff>
      <xdr:row>13</xdr:row>
      <xdr:rowOff>28575</xdr:rowOff>
    </xdr:from>
    <xdr:to>
      <xdr:col>37</xdr:col>
      <xdr:colOff>143996</xdr:colOff>
      <xdr:row>17</xdr:row>
      <xdr:rowOff>156322</xdr:rowOff>
    </xdr:to>
    <xdr:sp macro="" textlink="">
      <xdr:nvSpPr>
        <xdr:cNvPr id="1164" name="下矢印吹き出し 1"/>
        <xdr:cNvSpPr>
          <a:spLocks noChangeArrowheads="1"/>
        </xdr:cNvSpPr>
      </xdr:nvSpPr>
      <xdr:spPr bwMode="auto">
        <a:xfrm>
          <a:off x="9358593" y="4096310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323849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/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323849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/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447674</xdr:colOff>
      <xdr:row>29</xdr:row>
      <xdr:rowOff>257174</xdr:rowOff>
    </xdr:from>
    <xdr:to>
      <xdr:col>25</xdr:col>
      <xdr:colOff>0</xdr:colOff>
      <xdr:row>31</xdr:row>
      <xdr:rowOff>247649</xdr:rowOff>
    </xdr:to>
    <xdr:sp macro="" textlink="">
      <xdr:nvSpPr>
        <xdr:cNvPr id="4" name="角丸四角形吹き出し 3"/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657225</xdr:colOff>
      <xdr:row>9</xdr:row>
      <xdr:rowOff>276225</xdr:rowOff>
    </xdr:to>
    <xdr:cxnSp macro="">
      <xdr:nvCxnSpPr>
        <xdr:cNvPr id="9" name="直線コネクタ 8"/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457" name="図 5"/>
            <xdr:cNvPicPr>
              <a:picLocks noChangeAspect="1" noChangeArrowheads="1"/>
              <a:extLst>
                <a:ext uri="{84589F7E-364E-4C9E-8A38-B11213B215E9}">
                  <a14:cameraTool cellRange="競技申込書!$A$2:$AF$10" spid="_x0000_s34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458" name="図 7"/>
            <xdr:cNvPicPr>
              <a:picLocks noChangeAspect="1" noChangeArrowheads="1"/>
              <a:extLst>
                <a:ext uri="{84589F7E-364E-4C9E-8A38-B11213B215E9}">
                  <a14:cameraTool cellRange="競技申込書!$AE$12" spid="_x0000_s34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186"/>
  <sheetViews>
    <sheetView showGridLines="0" showZeros="0" tabSelected="1" view="pageBreakPreview" zoomScale="85" zoomScaleNormal="100" zoomScaleSheetLayoutView="85" workbookViewId="0">
      <selection activeCell="E4" sqref="E4:AF7"/>
    </sheetView>
  </sheetViews>
  <sheetFormatPr defaultRowHeight="18.75" customHeight="1"/>
  <cols>
    <col min="1" max="1" width="3.75" style="22" customWidth="1"/>
    <col min="2" max="2" width="12.5" style="22" bestFit="1" customWidth="1"/>
    <col min="3" max="4" width="5.625" style="43" hidden="1" customWidth="1"/>
    <col min="5" max="5" width="18.75" style="22" customWidth="1"/>
    <col min="6" max="6" width="5.625" style="43" hidden="1" customWidth="1"/>
    <col min="7" max="7" width="11" style="43" hidden="1" customWidth="1"/>
    <col min="8" max="15" width="5.625" style="43" hidden="1" customWidth="1"/>
    <col min="16" max="16" width="14.5" style="43" customWidth="1"/>
    <col min="17" max="18" width="5.625" style="43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43" hidden="1" customWidth="1"/>
    <col min="29" max="29" width="7.5" style="22" hidden="1" customWidth="1"/>
    <col min="30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57" width="35.75" style="22" bestFit="1" customWidth="1"/>
    <col min="58" max="16384" width="9" style="22"/>
  </cols>
  <sheetData>
    <row r="1" spans="1:57" ht="60" customHeight="1">
      <c r="C1" s="42"/>
      <c r="D1" s="42"/>
      <c r="F1" s="42"/>
      <c r="H1" s="42"/>
      <c r="I1" s="42"/>
      <c r="J1" s="42"/>
      <c r="K1" s="42"/>
      <c r="L1" s="42"/>
      <c r="M1" s="42"/>
      <c r="N1" s="42"/>
      <c r="O1" s="42"/>
      <c r="Q1" s="42"/>
      <c r="R1" s="42"/>
      <c r="V1" s="42"/>
      <c r="BA1" s="178" t="str">
        <f>参加料計算!$A$1</f>
        <v>中越地区ジュニアクロスカントリースキー大会</v>
      </c>
      <c r="BB1" s="178" t="str">
        <f>参加料計算!$F$1</f>
        <v>市民スキー選手権大会</v>
      </c>
      <c r="BC1" s="178" t="str">
        <f>参加料計算!$K$1</f>
        <v>十日町カップクロスカントリースキー大会</v>
      </c>
      <c r="BD1" s="178" t="str">
        <f>参加料計算!$A$20</f>
        <v>十日町カップローラースキー大会</v>
      </c>
      <c r="BE1" s="195" t="s">
        <v>220</v>
      </c>
    </row>
    <row r="2" spans="1:57" s="23" customFormat="1" ht="18.75" customHeight="1">
      <c r="A2" s="238" t="s">
        <v>58</v>
      </c>
      <c r="B2" s="290"/>
      <c r="C2" s="25"/>
      <c r="D2" s="25"/>
      <c r="E2" s="200">
        <v>38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7" t="s">
        <v>220</v>
      </c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8"/>
      <c r="AH2" s="172" t="s">
        <v>203</v>
      </c>
      <c r="BA2" s="179" t="str">
        <f>参加料計算!A4</f>
        <v>中学3年男子 5㎞</v>
      </c>
      <c r="BB2" s="179" t="str">
        <f>参加料計算!F4</f>
        <v>中学男子 5㎞</v>
      </c>
      <c r="BC2" s="179" t="str">
        <f>参加料計算!K4</f>
        <v>成年男子 10㎞CL･FR</v>
      </c>
      <c r="BD2" s="179" t="str">
        <f>参加料計算!A23</f>
        <v>大学・成年男子 10㎞</v>
      </c>
      <c r="BE2" s="195" t="s">
        <v>221</v>
      </c>
    </row>
    <row r="3" spans="1:57" s="23" customFormat="1" ht="18.75" customHeight="1" thickBot="1">
      <c r="A3" s="299"/>
      <c r="B3" s="291"/>
      <c r="C3" s="300"/>
      <c r="D3" s="300"/>
      <c r="E3" s="301">
        <v>3</v>
      </c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289" t="s">
        <v>232</v>
      </c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303"/>
      <c r="AH3" s="172"/>
      <c r="BA3" s="179" t="str">
        <f>参加料計算!A5</f>
        <v>中学2年男子 5㎞</v>
      </c>
      <c r="BB3" s="179" t="str">
        <f>参加料計算!F5</f>
        <v>小学6年男子 3㎞</v>
      </c>
      <c r="BC3" s="179" t="str">
        <f>参加料計算!K5</f>
        <v>成年男子 10㎞CLのみ</v>
      </c>
      <c r="BD3" s="179" t="str">
        <f>参加料計算!A24</f>
        <v>高校男子 10㎞</v>
      </c>
      <c r="BE3" s="195" t="s">
        <v>222</v>
      </c>
    </row>
    <row r="4" spans="1:57" s="23" customFormat="1" ht="13.5">
      <c r="A4" s="232" t="s">
        <v>231</v>
      </c>
      <c r="B4" s="233"/>
      <c r="C4" s="113"/>
      <c r="D4" s="11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4"/>
      <c r="BA4" s="179" t="str">
        <f>参加料計算!A6</f>
        <v>中学1年男子 5㎞</v>
      </c>
      <c r="BB4" s="179" t="str">
        <f>参加料計算!F6</f>
        <v>小学5年男子 3㎞</v>
      </c>
      <c r="BC4" s="179" t="str">
        <f>参加料計算!K6</f>
        <v>成年男子 10㎞FRのみ</v>
      </c>
      <c r="BD4" s="179" t="str">
        <f>参加料計算!A25</f>
        <v>中学2・3年男子 7㎞</v>
      </c>
      <c r="BE4" s="195" t="s">
        <v>223</v>
      </c>
    </row>
    <row r="5" spans="1:57" s="23" customFormat="1" ht="14.25" thickBot="1">
      <c r="A5" s="234"/>
      <c r="B5" s="235"/>
      <c r="C5" s="44"/>
      <c r="D5" s="44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6"/>
      <c r="BA5" s="179" t="str">
        <f>参加料計算!A7</f>
        <v>小学6年男子 3㎞</v>
      </c>
      <c r="BB5" s="179" t="str">
        <f>参加料計算!F7</f>
        <v>小学4年男子 2㎞</v>
      </c>
      <c r="BC5" s="179" t="str">
        <f>参加料計算!K7</f>
        <v>高校男子 10㎞CL･FR</v>
      </c>
      <c r="BD5" s="179" t="str">
        <f>参加料計算!A26</f>
        <v>中学1年男子 7㎞</v>
      </c>
      <c r="BE5" s="196" t="s">
        <v>224</v>
      </c>
    </row>
    <row r="6" spans="1:57" s="23" customFormat="1" ht="14.25" thickTop="1">
      <c r="A6" s="234"/>
      <c r="B6" s="235"/>
      <c r="C6" s="45"/>
      <c r="D6" s="4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6"/>
      <c r="BA6" s="179" t="str">
        <f>参加料計算!A8</f>
        <v>小学5年男子 3㎞</v>
      </c>
      <c r="BB6" s="179" t="str">
        <f>参加料計算!F8</f>
        <v>小学3年男子 2㎞</v>
      </c>
      <c r="BC6" s="179" t="str">
        <f>参加料計算!K8</f>
        <v>高校男子 10㎞CLのみ</v>
      </c>
      <c r="BD6" s="179" t="str">
        <f>参加料計算!A27</f>
        <v>小学男子 3㎞</v>
      </c>
    </row>
    <row r="7" spans="1:57" s="23" customFormat="1" ht="14.25" thickBot="1">
      <c r="A7" s="236"/>
      <c r="B7" s="237"/>
      <c r="C7" s="46"/>
      <c r="D7" s="46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8"/>
      <c r="BA7" s="179" t="str">
        <f>参加料計算!A9</f>
        <v>小学4年以下男子 2㎞</v>
      </c>
      <c r="BB7" s="179" t="str">
        <f>参加料計算!F9</f>
        <v>小学2年以下男子 1㎞</v>
      </c>
      <c r="BC7" s="179" t="str">
        <f>参加料計算!K9</f>
        <v>高校男子 10㎞FRのみ</v>
      </c>
      <c r="BD7" s="179" t="str">
        <f>参加料計算!A28</f>
        <v>大学・成年女子 5㎞</v>
      </c>
    </row>
    <row r="8" spans="1:57" s="23" customFormat="1" ht="24" customHeight="1">
      <c r="A8" s="239" t="s">
        <v>217</v>
      </c>
      <c r="B8" s="38" t="s">
        <v>19</v>
      </c>
      <c r="C8" s="45"/>
      <c r="D8" s="45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2"/>
      <c r="BA8" s="179" t="str">
        <f>参加料計算!A10</f>
        <v>中学3年女子 3㎞</v>
      </c>
      <c r="BB8" s="179" t="str">
        <f>参加料計算!F10</f>
        <v>中学女子 3㎞</v>
      </c>
      <c r="BC8" s="179" t="str">
        <f>参加料計算!K10</f>
        <v>成年女子 5㎞CL･FR</v>
      </c>
      <c r="BD8" s="179" t="str">
        <f>参加料計算!A29</f>
        <v>高校女子 5㎞</v>
      </c>
    </row>
    <row r="9" spans="1:57" s="23" customFormat="1" ht="24" customHeight="1">
      <c r="A9" s="239"/>
      <c r="B9" s="39" t="s">
        <v>18</v>
      </c>
      <c r="C9" s="45"/>
      <c r="D9" s="45"/>
      <c r="E9" s="35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6"/>
      <c r="Q9" s="117"/>
      <c r="R9" s="117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1"/>
      <c r="BA9" s="179" t="str">
        <f>参加料計算!A11</f>
        <v>中学2年女子 3㎞</v>
      </c>
      <c r="BB9" s="179" t="str">
        <f>参加料計算!F11</f>
        <v>小学6年女子 3㎞</v>
      </c>
      <c r="BC9" s="179" t="str">
        <f>参加料計算!K11</f>
        <v>成年女子 5㎞CLのみ</v>
      </c>
      <c r="BD9" s="179" t="str">
        <f>参加料計算!A30</f>
        <v>中学2・3年女子 5㎞</v>
      </c>
    </row>
    <row r="10" spans="1:57" s="23" customFormat="1" ht="24" customHeight="1">
      <c r="A10" s="240"/>
      <c r="B10" s="158" t="s">
        <v>17</v>
      </c>
      <c r="C10" s="159"/>
      <c r="D10" s="159"/>
      <c r="E10" s="160" t="s">
        <v>16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171" t="s">
        <v>205</v>
      </c>
      <c r="AE10" s="243"/>
      <c r="AF10" s="244"/>
      <c r="BA10" s="179" t="str">
        <f>参加料計算!A12</f>
        <v>中学1年女子 3㎞</v>
      </c>
      <c r="BB10" s="179" t="str">
        <f>参加料計算!F12</f>
        <v>小学5年女子 3㎞</v>
      </c>
      <c r="BC10" s="179" t="str">
        <f>参加料計算!K12</f>
        <v>成年女子 5㎞FRのみ</v>
      </c>
      <c r="BD10" s="179" t="str">
        <f>参加料計算!A31</f>
        <v>中学1年女子 5㎞</v>
      </c>
    </row>
    <row r="11" spans="1:57" s="23" customFormat="1" ht="7.5" customHeight="1">
      <c r="C11" s="43"/>
      <c r="D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V11" s="43"/>
      <c r="W11" s="43"/>
      <c r="X11" s="43"/>
      <c r="Y11" s="43"/>
      <c r="Z11" s="43"/>
      <c r="AA11" s="43"/>
      <c r="AB11" s="43"/>
      <c r="AG11" s="26"/>
      <c r="AH11" s="26"/>
      <c r="AI11" s="26"/>
      <c r="AZ11" s="22"/>
      <c r="BA11" s="182" t="str">
        <f>参加料計算!A13</f>
        <v>小学6年女子 3㎞</v>
      </c>
      <c r="BB11" s="182" t="str">
        <f>参加料計算!F13</f>
        <v>小学4年女子 2㎞</v>
      </c>
      <c r="BC11" s="180" t="str">
        <f>参加料計算!K13</f>
        <v>高校女子 5㎞CL･FR</v>
      </c>
      <c r="BD11" s="183" t="str">
        <f>参加料計算!A32</f>
        <v>小学女子 3㎞</v>
      </c>
      <c r="BE11" s="22"/>
    </row>
    <row r="12" spans="1:57" ht="15" customHeight="1">
      <c r="A12" s="241" t="s">
        <v>108</v>
      </c>
      <c r="B12" s="241"/>
      <c r="C12" s="241"/>
      <c r="D12" s="241"/>
      <c r="E12" s="24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42"/>
      <c r="AF12" s="242"/>
      <c r="AG12" s="28"/>
      <c r="AH12" s="28"/>
      <c r="AI12" s="28"/>
      <c r="AZ12" s="24"/>
      <c r="BA12" s="182" t="str">
        <f>参加料計算!A14</f>
        <v>小学5年女子 3㎞</v>
      </c>
      <c r="BB12" s="182" t="str">
        <f>参加料計算!F14</f>
        <v>小学3年女子 2㎞</v>
      </c>
      <c r="BC12" s="180" t="str">
        <f>参加料計算!K14</f>
        <v>高校女子 5㎞CLのみ</v>
      </c>
      <c r="BD12" s="176"/>
      <c r="BE12" s="24"/>
    </row>
    <row r="13" spans="1:57" s="24" customFormat="1" ht="7.5" customHeight="1">
      <c r="A13" s="29"/>
      <c r="B13" s="29"/>
      <c r="C13" s="43"/>
      <c r="D13" s="43"/>
      <c r="E13" s="29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32"/>
      <c r="T13" s="32"/>
      <c r="U13" s="32"/>
      <c r="V13" s="43"/>
      <c r="W13" s="43"/>
      <c r="X13" s="43"/>
      <c r="Y13" s="43"/>
      <c r="Z13" s="43"/>
      <c r="AA13" s="43"/>
      <c r="AB13" s="43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Z13" s="30"/>
      <c r="BA13" s="175" t="str">
        <f>参加料計算!A15</f>
        <v>小学4年以下女子 2㎞</v>
      </c>
      <c r="BB13" s="175" t="str">
        <f>参加料計算!F15</f>
        <v>小学2年以下女子 1㎞</v>
      </c>
      <c r="BC13" s="179" t="str">
        <f>参加料計算!K15</f>
        <v>高校女子 5㎞FRのみ</v>
      </c>
      <c r="BD13" s="177"/>
      <c r="BE13" s="30"/>
    </row>
    <row r="14" spans="1:57" s="30" customFormat="1" ht="18.75" customHeight="1" thickBot="1">
      <c r="A14" s="111"/>
      <c r="B14" s="292"/>
      <c r="C14" s="104"/>
      <c r="D14" s="104"/>
      <c r="E14" s="105" t="s">
        <v>0</v>
      </c>
      <c r="F14" s="104"/>
      <c r="G14" s="106" t="s">
        <v>54</v>
      </c>
      <c r="H14" s="107"/>
      <c r="I14" s="107"/>
      <c r="J14" s="107"/>
      <c r="K14" s="107"/>
      <c r="L14" s="107"/>
      <c r="M14" s="107"/>
      <c r="N14" s="107"/>
      <c r="O14" s="107"/>
      <c r="P14" s="197" t="s">
        <v>53</v>
      </c>
      <c r="Q14" s="104"/>
      <c r="R14" s="104"/>
      <c r="S14" s="108" t="s">
        <v>225</v>
      </c>
      <c r="T14" s="109"/>
      <c r="U14" s="198" t="s">
        <v>55</v>
      </c>
      <c r="V14" s="114"/>
      <c r="W14" s="114"/>
      <c r="X14" s="114"/>
      <c r="Y14" s="114"/>
      <c r="Z14" s="114"/>
      <c r="AA14" s="114"/>
      <c r="AB14" s="114"/>
      <c r="AC14" s="115" t="s">
        <v>45</v>
      </c>
      <c r="AD14" s="110" t="s">
        <v>56</v>
      </c>
      <c r="AE14" s="110" t="s">
        <v>57</v>
      </c>
      <c r="AF14" s="112" t="s">
        <v>21</v>
      </c>
      <c r="AZ14" s="22"/>
      <c r="BA14" s="22"/>
      <c r="BB14" s="22"/>
      <c r="BC14" s="180" t="str">
        <f>参加料計算!K16</f>
        <v>中学2･3年男子 5㎞CL･FR</v>
      </c>
      <c r="BD14" s="22"/>
      <c r="BE14" s="22"/>
    </row>
    <row r="15" spans="1:57" ht="18" customHeight="1" thickTop="1">
      <c r="A15" s="29">
        <v>1</v>
      </c>
      <c r="B15" s="184"/>
      <c r="C15" s="92"/>
      <c r="D15" s="92"/>
      <c r="E15" s="93"/>
      <c r="F15" s="92"/>
      <c r="G15" s="92">
        <f>$P$6</f>
        <v>0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4"/>
      <c r="T15" s="95"/>
      <c r="U15" s="97"/>
      <c r="V15" s="187"/>
      <c r="W15" s="187"/>
      <c r="X15" s="187"/>
      <c r="Y15" s="187"/>
      <c r="Z15" s="187"/>
      <c r="AA15" s="187"/>
      <c r="AB15" s="187"/>
      <c r="AC15" s="96"/>
      <c r="AD15" s="97"/>
      <c r="AE15" s="97"/>
      <c r="AF15" s="97"/>
      <c r="BC15" s="180" t="str">
        <f>参加料計算!K17</f>
        <v>中学2･3年男子 5㎞CLのみ</v>
      </c>
    </row>
    <row r="16" spans="1:57" ht="18" customHeight="1">
      <c r="A16" s="29">
        <v>2</v>
      </c>
      <c r="B16" s="185"/>
      <c r="C16" s="98"/>
      <c r="D16" s="98"/>
      <c r="E16" s="99"/>
      <c r="F16" s="98"/>
      <c r="G16" s="98">
        <f>$P$6</f>
        <v>0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100"/>
      <c r="T16" s="101"/>
      <c r="U16" s="103"/>
      <c r="V16" s="188"/>
      <c r="W16" s="188"/>
      <c r="X16" s="188"/>
      <c r="Y16" s="188"/>
      <c r="Z16" s="188"/>
      <c r="AA16" s="188"/>
      <c r="AB16" s="188"/>
      <c r="AC16" s="102"/>
      <c r="AD16" s="103"/>
      <c r="AE16" s="97"/>
      <c r="AF16" s="103"/>
      <c r="BC16" s="180" t="str">
        <f>参加料計算!K18</f>
        <v>中学2･3年男子 5㎞FRのみ</v>
      </c>
    </row>
    <row r="17" spans="1:55" ht="18" customHeight="1">
      <c r="A17" s="29">
        <v>3</v>
      </c>
      <c r="B17" s="185"/>
      <c r="C17" s="98"/>
      <c r="D17" s="98"/>
      <c r="E17" s="99"/>
      <c r="F17" s="98"/>
      <c r="G17" s="98">
        <f>$P$6</f>
        <v>0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100"/>
      <c r="T17" s="101"/>
      <c r="U17" s="103"/>
      <c r="V17" s="188"/>
      <c r="W17" s="188"/>
      <c r="X17" s="188"/>
      <c r="Y17" s="188"/>
      <c r="Z17" s="188"/>
      <c r="AA17" s="188"/>
      <c r="AB17" s="188"/>
      <c r="AC17" s="102"/>
      <c r="AD17" s="103"/>
      <c r="AE17" s="103"/>
      <c r="AF17" s="103"/>
      <c r="BC17" s="180" t="str">
        <f>参加料計算!K19</f>
        <v>中学1年男子 5㎞CL･FR</v>
      </c>
    </row>
    <row r="18" spans="1:55" ht="18" customHeight="1">
      <c r="A18" s="29">
        <v>4</v>
      </c>
      <c r="B18" s="185"/>
      <c r="C18" s="98"/>
      <c r="D18" s="98"/>
      <c r="E18" s="99"/>
      <c r="F18" s="98"/>
      <c r="G18" s="98">
        <f>$P$6</f>
        <v>0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00"/>
      <c r="T18" s="101"/>
      <c r="U18" s="103"/>
      <c r="V18" s="188"/>
      <c r="W18" s="188"/>
      <c r="X18" s="188"/>
      <c r="Y18" s="188"/>
      <c r="Z18" s="188"/>
      <c r="AA18" s="188"/>
      <c r="AB18" s="188"/>
      <c r="AC18" s="102"/>
      <c r="AD18" s="103"/>
      <c r="AE18" s="103"/>
      <c r="AF18" s="103"/>
      <c r="BC18" s="180" t="str">
        <f>参加料計算!K20</f>
        <v>中学1年男子 5㎞CLのみ</v>
      </c>
    </row>
    <row r="19" spans="1:55" ht="18" customHeight="1">
      <c r="A19" s="29">
        <v>5</v>
      </c>
      <c r="B19" s="185"/>
      <c r="C19" s="98"/>
      <c r="D19" s="98"/>
      <c r="E19" s="99"/>
      <c r="F19" s="98"/>
      <c r="G19" s="98">
        <f>$P$6</f>
        <v>0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100"/>
      <c r="T19" s="101"/>
      <c r="U19" s="103"/>
      <c r="V19" s="188"/>
      <c r="W19" s="188"/>
      <c r="X19" s="188"/>
      <c r="Y19" s="188"/>
      <c r="Z19" s="188"/>
      <c r="AA19" s="188"/>
      <c r="AB19" s="188"/>
      <c r="AC19" s="102"/>
      <c r="AD19" s="103"/>
      <c r="AE19" s="103"/>
      <c r="AF19" s="103"/>
      <c r="BC19" s="180" t="str">
        <f>参加料計算!K21</f>
        <v>中学1年男子 5㎞FRのみ</v>
      </c>
    </row>
    <row r="20" spans="1:55" ht="18" customHeight="1">
      <c r="A20" s="29">
        <v>6</v>
      </c>
      <c r="B20" s="185"/>
      <c r="C20" s="98"/>
      <c r="D20" s="98"/>
      <c r="E20" s="99"/>
      <c r="F20" s="98"/>
      <c r="G20" s="98">
        <f>$P$6</f>
        <v>0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100"/>
      <c r="T20" s="101"/>
      <c r="U20" s="103"/>
      <c r="V20" s="188"/>
      <c r="W20" s="188"/>
      <c r="X20" s="188"/>
      <c r="Y20" s="188"/>
      <c r="Z20" s="188"/>
      <c r="AA20" s="188"/>
      <c r="AB20" s="188"/>
      <c r="AC20" s="102"/>
      <c r="AD20" s="103"/>
      <c r="AE20" s="103"/>
      <c r="AF20" s="103"/>
      <c r="BC20" s="180" t="str">
        <f>参加料計算!K22</f>
        <v>中学2･3年女子 3㎞CL･FR</v>
      </c>
    </row>
    <row r="21" spans="1:55" ht="18" customHeight="1">
      <c r="A21" s="29">
        <v>7</v>
      </c>
      <c r="B21" s="185"/>
      <c r="C21" s="98"/>
      <c r="D21" s="98"/>
      <c r="E21" s="99"/>
      <c r="F21" s="98"/>
      <c r="G21" s="98">
        <f>$P$6</f>
        <v>0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100"/>
      <c r="T21" s="101"/>
      <c r="U21" s="103"/>
      <c r="V21" s="188"/>
      <c r="W21" s="188"/>
      <c r="X21" s="188"/>
      <c r="Y21" s="188"/>
      <c r="Z21" s="188"/>
      <c r="AA21" s="188"/>
      <c r="AB21" s="188"/>
      <c r="AC21" s="102"/>
      <c r="AD21" s="103"/>
      <c r="AE21" s="103"/>
      <c r="AF21" s="103"/>
      <c r="BC21" s="180" t="str">
        <f>参加料計算!K23</f>
        <v>中学2･3年女子 3㎞CLのみ</v>
      </c>
    </row>
    <row r="22" spans="1:55" ht="18" customHeight="1">
      <c r="A22" s="29">
        <v>8</v>
      </c>
      <c r="B22" s="185"/>
      <c r="C22" s="98"/>
      <c r="D22" s="98"/>
      <c r="E22" s="99"/>
      <c r="F22" s="98"/>
      <c r="G22" s="98">
        <f>$P$6</f>
        <v>0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100"/>
      <c r="T22" s="101"/>
      <c r="U22" s="103"/>
      <c r="V22" s="188"/>
      <c r="W22" s="188"/>
      <c r="X22" s="188"/>
      <c r="Y22" s="188"/>
      <c r="Z22" s="188"/>
      <c r="AA22" s="188"/>
      <c r="AB22" s="188"/>
      <c r="AC22" s="102"/>
      <c r="AD22" s="103"/>
      <c r="AE22" s="103"/>
      <c r="AF22" s="103"/>
      <c r="BC22" s="180" t="str">
        <f>参加料計算!K24</f>
        <v>中学2･3年女子 3㎞FRのみ</v>
      </c>
    </row>
    <row r="23" spans="1:55" ht="18" customHeight="1">
      <c r="A23" s="29">
        <v>9</v>
      </c>
      <c r="B23" s="185"/>
      <c r="C23" s="98"/>
      <c r="D23" s="98"/>
      <c r="E23" s="99"/>
      <c r="F23" s="98"/>
      <c r="G23" s="98">
        <f>$P$6</f>
        <v>0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100"/>
      <c r="T23" s="101"/>
      <c r="U23" s="103"/>
      <c r="V23" s="188"/>
      <c r="W23" s="188"/>
      <c r="X23" s="188"/>
      <c r="Y23" s="188"/>
      <c r="Z23" s="188"/>
      <c r="AA23" s="188"/>
      <c r="AB23" s="188"/>
      <c r="AC23" s="102"/>
      <c r="AD23" s="103"/>
      <c r="AE23" s="103"/>
      <c r="AF23" s="103"/>
      <c r="BC23" s="180" t="str">
        <f>参加料計算!K25</f>
        <v>中学1年女子 3㎞CL･FR</v>
      </c>
    </row>
    <row r="24" spans="1:55" ht="18" customHeight="1">
      <c r="A24" s="29">
        <v>10</v>
      </c>
      <c r="B24" s="185"/>
      <c r="C24" s="98"/>
      <c r="D24" s="98"/>
      <c r="E24" s="99"/>
      <c r="F24" s="98"/>
      <c r="G24" s="98">
        <f>$P$6</f>
        <v>0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100"/>
      <c r="T24" s="101"/>
      <c r="U24" s="103"/>
      <c r="V24" s="188"/>
      <c r="W24" s="188"/>
      <c r="X24" s="188"/>
      <c r="Y24" s="188"/>
      <c r="Z24" s="188"/>
      <c r="AA24" s="188"/>
      <c r="AB24" s="188"/>
      <c r="AC24" s="102"/>
      <c r="AD24" s="103"/>
      <c r="AE24" s="103"/>
      <c r="AF24" s="103"/>
      <c r="BC24" s="180" t="str">
        <f>参加料計算!K26</f>
        <v>中学1年女子 3㎞CLのみ</v>
      </c>
    </row>
    <row r="25" spans="1:55" ht="18" customHeight="1">
      <c r="A25" s="29">
        <v>11</v>
      </c>
      <c r="B25" s="185"/>
      <c r="C25" s="98"/>
      <c r="D25" s="98"/>
      <c r="E25" s="99"/>
      <c r="F25" s="98"/>
      <c r="G25" s="98">
        <f>$P$6</f>
        <v>0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100"/>
      <c r="T25" s="101"/>
      <c r="U25" s="103"/>
      <c r="V25" s="188"/>
      <c r="W25" s="188"/>
      <c r="X25" s="188"/>
      <c r="Y25" s="188"/>
      <c r="Z25" s="188"/>
      <c r="AA25" s="188"/>
      <c r="AB25" s="188"/>
      <c r="AC25" s="102"/>
      <c r="AD25" s="103"/>
      <c r="AE25" s="103"/>
      <c r="AF25" s="103"/>
      <c r="BC25" s="180" t="str">
        <f>参加料計算!K27</f>
        <v>中学1年女子 3㎞FRのみ</v>
      </c>
    </row>
    <row r="26" spans="1:55" ht="18" customHeight="1">
      <c r="A26" s="29">
        <v>12</v>
      </c>
      <c r="B26" s="185"/>
      <c r="C26" s="98"/>
      <c r="D26" s="98"/>
      <c r="E26" s="99"/>
      <c r="F26" s="98"/>
      <c r="G26" s="98">
        <f>$P$6</f>
        <v>0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100"/>
      <c r="T26" s="101"/>
      <c r="U26" s="103"/>
      <c r="V26" s="188"/>
      <c r="W26" s="188"/>
      <c r="X26" s="188"/>
      <c r="Y26" s="188"/>
      <c r="Z26" s="188"/>
      <c r="AA26" s="188"/>
      <c r="AB26" s="188"/>
      <c r="AC26" s="102"/>
      <c r="AD26" s="103"/>
      <c r="AE26" s="103"/>
      <c r="AF26" s="103"/>
      <c r="BC26" s="180" t="str">
        <f>参加料計算!K28</f>
        <v>壮年男子 5㎞CLのみ</v>
      </c>
    </row>
    <row r="27" spans="1:55" ht="18" customHeight="1">
      <c r="A27" s="29">
        <v>13</v>
      </c>
      <c r="B27" s="185"/>
      <c r="C27" s="98"/>
      <c r="D27" s="98"/>
      <c r="E27" s="99"/>
      <c r="F27" s="98"/>
      <c r="G27" s="98">
        <f>$P$6</f>
        <v>0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100"/>
      <c r="T27" s="101"/>
      <c r="U27" s="103"/>
      <c r="V27" s="188"/>
      <c r="W27" s="188"/>
      <c r="X27" s="188"/>
      <c r="Y27" s="188"/>
      <c r="Z27" s="188"/>
      <c r="AA27" s="188"/>
      <c r="AB27" s="188"/>
      <c r="AC27" s="102"/>
      <c r="AD27" s="103"/>
      <c r="AE27" s="103"/>
      <c r="AF27" s="103"/>
      <c r="BC27" s="180" t="str">
        <f>参加料計算!K29</f>
        <v>壮年男子 5㎞FRのみ</v>
      </c>
    </row>
    <row r="28" spans="1:55" ht="18" customHeight="1">
      <c r="A28" s="29">
        <v>14</v>
      </c>
      <c r="B28" s="185"/>
      <c r="C28" s="98"/>
      <c r="D28" s="98"/>
      <c r="E28" s="99"/>
      <c r="F28" s="98"/>
      <c r="G28" s="98">
        <f>$P$6</f>
        <v>0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100"/>
      <c r="T28" s="101"/>
      <c r="U28" s="103"/>
      <c r="V28" s="188"/>
      <c r="W28" s="188"/>
      <c r="X28" s="188"/>
      <c r="Y28" s="188"/>
      <c r="Z28" s="188"/>
      <c r="AA28" s="188"/>
      <c r="AB28" s="188"/>
      <c r="AC28" s="102"/>
      <c r="AD28" s="103"/>
      <c r="AE28" s="103"/>
      <c r="AF28" s="103"/>
      <c r="BC28" s="180" t="str">
        <f>参加料計算!K30</f>
        <v>壮年女子 3㎞CL･FR</v>
      </c>
    </row>
    <row r="29" spans="1:55" ht="18" customHeight="1">
      <c r="A29" s="29">
        <v>15</v>
      </c>
      <c r="B29" s="185"/>
      <c r="C29" s="98"/>
      <c r="D29" s="98"/>
      <c r="E29" s="99"/>
      <c r="F29" s="98"/>
      <c r="G29" s="98">
        <f>$P$6</f>
        <v>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100"/>
      <c r="T29" s="101"/>
      <c r="U29" s="103"/>
      <c r="V29" s="188"/>
      <c r="W29" s="188"/>
      <c r="X29" s="188"/>
      <c r="Y29" s="188"/>
      <c r="Z29" s="188"/>
      <c r="AA29" s="188"/>
      <c r="AB29" s="188"/>
      <c r="AC29" s="102"/>
      <c r="AD29" s="103"/>
      <c r="AE29" s="103"/>
      <c r="AF29" s="103"/>
      <c r="BC29" s="180" t="str">
        <f>参加料計算!K31</f>
        <v>壮年女子 3㎞CLのみ</v>
      </c>
    </row>
    <row r="30" spans="1:55" ht="18" customHeight="1">
      <c r="A30" s="29">
        <v>16</v>
      </c>
      <c r="B30" s="185"/>
      <c r="C30" s="98"/>
      <c r="D30" s="98"/>
      <c r="E30" s="99"/>
      <c r="F30" s="98"/>
      <c r="G30" s="98">
        <f>$P$6</f>
        <v>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100"/>
      <c r="T30" s="101"/>
      <c r="U30" s="103"/>
      <c r="V30" s="188"/>
      <c r="W30" s="188"/>
      <c r="X30" s="188"/>
      <c r="Y30" s="188"/>
      <c r="Z30" s="188"/>
      <c r="AA30" s="188"/>
      <c r="AB30" s="188"/>
      <c r="AC30" s="102"/>
      <c r="AD30" s="103"/>
      <c r="AE30" s="103"/>
      <c r="AF30" s="103"/>
      <c r="BC30" s="180" t="str">
        <f>参加料計算!K32</f>
        <v>壮年女子 3㎞FRのみ</v>
      </c>
    </row>
    <row r="31" spans="1:55" ht="18" customHeight="1">
      <c r="A31" s="29">
        <v>17</v>
      </c>
      <c r="B31" s="185"/>
      <c r="C31" s="98"/>
      <c r="D31" s="98"/>
      <c r="E31" s="99"/>
      <c r="F31" s="98"/>
      <c r="G31" s="98">
        <f>$P$6</f>
        <v>0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100"/>
      <c r="T31" s="101"/>
      <c r="U31" s="103"/>
      <c r="V31" s="188"/>
      <c r="W31" s="188"/>
      <c r="X31" s="188"/>
      <c r="Y31" s="188"/>
      <c r="Z31" s="188"/>
      <c r="AA31" s="188"/>
      <c r="AB31" s="188"/>
      <c r="AC31" s="102"/>
      <c r="AD31" s="103"/>
      <c r="AE31" s="103"/>
      <c r="AF31" s="103"/>
      <c r="BC31" s="180" t="str">
        <f>参加料計算!K33</f>
        <v>小学6年男子 3㎞CLのみ</v>
      </c>
    </row>
    <row r="32" spans="1:55" ht="18" customHeight="1">
      <c r="A32" s="29">
        <v>18</v>
      </c>
      <c r="B32" s="185"/>
      <c r="C32" s="98"/>
      <c r="D32" s="98"/>
      <c r="E32" s="99"/>
      <c r="F32" s="98"/>
      <c r="G32" s="98">
        <f>$P$6</f>
        <v>0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100"/>
      <c r="T32" s="101"/>
      <c r="U32" s="103"/>
      <c r="V32" s="188"/>
      <c r="W32" s="188"/>
      <c r="X32" s="188"/>
      <c r="Y32" s="188"/>
      <c r="Z32" s="188"/>
      <c r="AA32" s="188"/>
      <c r="AB32" s="188"/>
      <c r="AC32" s="102"/>
      <c r="AD32" s="103"/>
      <c r="AE32" s="103"/>
      <c r="AF32" s="103"/>
      <c r="BC32" s="180" t="str">
        <f>参加料計算!K34</f>
        <v>小学6年男子 3㎞FRのみ</v>
      </c>
    </row>
    <row r="33" spans="1:55" ht="18" customHeight="1">
      <c r="A33" s="29">
        <v>19</v>
      </c>
      <c r="B33" s="185"/>
      <c r="C33" s="98"/>
      <c r="D33" s="98"/>
      <c r="E33" s="99"/>
      <c r="F33" s="98"/>
      <c r="G33" s="98">
        <f>$P$6</f>
        <v>0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100"/>
      <c r="T33" s="101"/>
      <c r="U33" s="103"/>
      <c r="V33" s="188"/>
      <c r="W33" s="188"/>
      <c r="X33" s="188"/>
      <c r="Y33" s="188"/>
      <c r="Z33" s="188"/>
      <c r="AA33" s="188"/>
      <c r="AB33" s="188"/>
      <c r="AC33" s="102"/>
      <c r="AD33" s="103"/>
      <c r="AE33" s="103"/>
      <c r="AF33" s="103"/>
      <c r="BC33" s="180" t="str">
        <f>参加料計算!K35</f>
        <v>小学5年男子 3㎞CL･FR</v>
      </c>
    </row>
    <row r="34" spans="1:55" ht="18" customHeight="1">
      <c r="A34" s="29">
        <v>20</v>
      </c>
      <c r="B34" s="185"/>
      <c r="C34" s="98"/>
      <c r="D34" s="98"/>
      <c r="E34" s="99"/>
      <c r="F34" s="98"/>
      <c r="G34" s="98">
        <f>$P$6</f>
        <v>0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100"/>
      <c r="T34" s="101"/>
      <c r="U34" s="103"/>
      <c r="V34" s="188"/>
      <c r="W34" s="188"/>
      <c r="X34" s="188"/>
      <c r="Y34" s="188"/>
      <c r="Z34" s="188"/>
      <c r="AA34" s="188"/>
      <c r="AB34" s="188"/>
      <c r="AC34" s="102"/>
      <c r="AD34" s="103"/>
      <c r="AE34" s="103"/>
      <c r="AF34" s="103"/>
      <c r="BC34" s="180" t="str">
        <f>参加料計算!K36</f>
        <v>小学5年男子 3㎞CLのみ</v>
      </c>
    </row>
    <row r="35" spans="1:55" ht="18" customHeight="1">
      <c r="A35" s="29">
        <v>21</v>
      </c>
      <c r="B35" s="185"/>
      <c r="C35" s="98"/>
      <c r="D35" s="98"/>
      <c r="E35" s="99"/>
      <c r="F35" s="98"/>
      <c r="G35" s="98">
        <f>$P$6</f>
        <v>0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100"/>
      <c r="T35" s="101"/>
      <c r="U35" s="103"/>
      <c r="V35" s="188"/>
      <c r="W35" s="188"/>
      <c r="X35" s="188"/>
      <c r="Y35" s="188"/>
      <c r="Z35" s="188"/>
      <c r="AA35" s="188"/>
      <c r="AB35" s="188"/>
      <c r="AC35" s="102"/>
      <c r="AD35" s="103"/>
      <c r="AE35" s="103"/>
      <c r="AF35" s="103"/>
      <c r="BC35" s="180" t="str">
        <f>参加料計算!K37</f>
        <v>小学5年男子 3㎞FRのみ</v>
      </c>
    </row>
    <row r="36" spans="1:55" ht="18" customHeight="1">
      <c r="A36" s="29">
        <v>22</v>
      </c>
      <c r="B36" s="185"/>
      <c r="C36" s="98"/>
      <c r="D36" s="98"/>
      <c r="E36" s="99"/>
      <c r="F36" s="98"/>
      <c r="G36" s="98">
        <f>$P$6</f>
        <v>0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100"/>
      <c r="T36" s="101"/>
      <c r="U36" s="103"/>
      <c r="V36" s="188"/>
      <c r="W36" s="188"/>
      <c r="X36" s="188"/>
      <c r="Y36" s="188"/>
      <c r="Z36" s="188"/>
      <c r="AA36" s="188"/>
      <c r="AB36" s="188"/>
      <c r="AC36" s="102"/>
      <c r="AD36" s="103"/>
      <c r="AE36" s="103"/>
      <c r="AF36" s="103"/>
      <c r="BC36" s="180" t="str">
        <f>参加料計算!K38</f>
        <v>小学4年男子 2㎞CL･FR</v>
      </c>
    </row>
    <row r="37" spans="1:55" ht="18" customHeight="1">
      <c r="A37" s="29">
        <v>23</v>
      </c>
      <c r="B37" s="185"/>
      <c r="C37" s="98"/>
      <c r="D37" s="98"/>
      <c r="E37" s="99"/>
      <c r="F37" s="98"/>
      <c r="G37" s="98">
        <f>$P$6</f>
        <v>0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100"/>
      <c r="T37" s="101"/>
      <c r="U37" s="103"/>
      <c r="V37" s="188"/>
      <c r="W37" s="188"/>
      <c r="X37" s="188"/>
      <c r="Y37" s="188"/>
      <c r="Z37" s="188"/>
      <c r="AA37" s="188"/>
      <c r="AB37" s="188"/>
      <c r="AC37" s="102"/>
      <c r="AD37" s="103"/>
      <c r="AE37" s="103"/>
      <c r="AF37" s="103"/>
      <c r="BC37" s="180" t="str">
        <f>参加料計算!K39</f>
        <v>小学4年男子 2㎞CLのみ</v>
      </c>
    </row>
    <row r="38" spans="1:55" ht="18" customHeight="1">
      <c r="A38" s="29">
        <v>24</v>
      </c>
      <c r="B38" s="185"/>
      <c r="C38" s="98"/>
      <c r="D38" s="98"/>
      <c r="E38" s="99"/>
      <c r="F38" s="98"/>
      <c r="G38" s="98">
        <f>$P$6</f>
        <v>0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100"/>
      <c r="T38" s="101"/>
      <c r="U38" s="103"/>
      <c r="V38" s="188"/>
      <c r="W38" s="188"/>
      <c r="X38" s="188"/>
      <c r="Y38" s="188"/>
      <c r="Z38" s="188"/>
      <c r="AA38" s="188"/>
      <c r="AB38" s="188"/>
      <c r="AC38" s="102"/>
      <c r="AD38" s="103"/>
      <c r="AE38" s="103"/>
      <c r="AF38" s="103"/>
      <c r="BC38" s="180" t="str">
        <f>参加料計算!K40</f>
        <v>小学4年男子 2㎞FRのみ</v>
      </c>
    </row>
    <row r="39" spans="1:55" ht="18" customHeight="1">
      <c r="A39" s="29">
        <v>25</v>
      </c>
      <c r="B39" s="185"/>
      <c r="C39" s="98"/>
      <c r="D39" s="98"/>
      <c r="E39" s="99"/>
      <c r="F39" s="98"/>
      <c r="G39" s="98">
        <f>$P$6</f>
        <v>0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100"/>
      <c r="T39" s="101"/>
      <c r="U39" s="103"/>
      <c r="V39" s="188"/>
      <c r="W39" s="188"/>
      <c r="X39" s="188"/>
      <c r="Y39" s="188"/>
      <c r="Z39" s="188"/>
      <c r="AA39" s="188"/>
      <c r="AB39" s="188"/>
      <c r="AC39" s="102"/>
      <c r="AD39" s="103"/>
      <c r="AE39" s="103"/>
      <c r="AF39" s="103"/>
      <c r="BC39" s="180" t="str">
        <f>参加料計算!K41</f>
        <v>小学3年以下男子 2㎞CL･FR</v>
      </c>
    </row>
    <row r="40" spans="1:55" ht="18" customHeight="1">
      <c r="A40" s="29">
        <v>26</v>
      </c>
      <c r="B40" s="185"/>
      <c r="C40" s="98"/>
      <c r="D40" s="98"/>
      <c r="E40" s="99"/>
      <c r="F40" s="98"/>
      <c r="G40" s="98">
        <f>$P$6</f>
        <v>0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100"/>
      <c r="T40" s="101"/>
      <c r="U40" s="103"/>
      <c r="V40" s="188"/>
      <c r="W40" s="188"/>
      <c r="X40" s="188"/>
      <c r="Y40" s="188"/>
      <c r="Z40" s="188"/>
      <c r="AA40" s="188"/>
      <c r="AB40" s="188"/>
      <c r="AC40" s="102"/>
      <c r="AD40" s="103"/>
      <c r="AE40" s="103"/>
      <c r="AF40" s="103"/>
      <c r="BC40" s="180" t="str">
        <f>参加料計算!K42</f>
        <v>小学3年以下男子 2㎞CLのみ</v>
      </c>
    </row>
    <row r="41" spans="1:55" ht="18" customHeight="1">
      <c r="A41" s="29">
        <v>27</v>
      </c>
      <c r="B41" s="185"/>
      <c r="C41" s="98"/>
      <c r="D41" s="98"/>
      <c r="E41" s="99"/>
      <c r="F41" s="98"/>
      <c r="G41" s="98">
        <f>$P$6</f>
        <v>0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100"/>
      <c r="T41" s="101"/>
      <c r="U41" s="103"/>
      <c r="V41" s="188"/>
      <c r="W41" s="188"/>
      <c r="X41" s="188"/>
      <c r="Y41" s="188"/>
      <c r="Z41" s="188"/>
      <c r="AA41" s="188"/>
      <c r="AB41" s="188"/>
      <c r="AC41" s="102"/>
      <c r="AD41" s="103"/>
      <c r="AE41" s="103"/>
      <c r="AF41" s="103"/>
      <c r="BC41" s="180" t="str">
        <f>参加料計算!K43</f>
        <v>小学3年以下男子 2㎞FRのみ</v>
      </c>
    </row>
    <row r="42" spans="1:55" ht="18" customHeight="1">
      <c r="A42" s="29">
        <v>28</v>
      </c>
      <c r="B42" s="185"/>
      <c r="C42" s="98"/>
      <c r="D42" s="98"/>
      <c r="E42" s="99"/>
      <c r="F42" s="98"/>
      <c r="G42" s="98">
        <f>$P$6</f>
        <v>0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100"/>
      <c r="T42" s="101"/>
      <c r="U42" s="103"/>
      <c r="V42" s="188"/>
      <c r="W42" s="188"/>
      <c r="X42" s="188"/>
      <c r="Y42" s="188"/>
      <c r="Z42" s="188"/>
      <c r="AA42" s="188"/>
      <c r="AB42" s="188"/>
      <c r="AC42" s="102"/>
      <c r="AD42" s="103"/>
      <c r="AE42" s="103"/>
      <c r="AF42" s="103"/>
      <c r="BC42" s="180" t="str">
        <f>参加料計算!K44</f>
        <v>小学6年女子 3㎞CL･FR</v>
      </c>
    </row>
    <row r="43" spans="1:55" ht="18" customHeight="1">
      <c r="A43" s="29">
        <v>29</v>
      </c>
      <c r="B43" s="185"/>
      <c r="C43" s="98"/>
      <c r="D43" s="98"/>
      <c r="E43" s="99"/>
      <c r="F43" s="98"/>
      <c r="G43" s="98">
        <f>$P$6</f>
        <v>0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100"/>
      <c r="T43" s="101"/>
      <c r="U43" s="103"/>
      <c r="V43" s="188"/>
      <c r="W43" s="188"/>
      <c r="X43" s="188"/>
      <c r="Y43" s="188"/>
      <c r="Z43" s="188"/>
      <c r="AA43" s="188"/>
      <c r="AB43" s="188"/>
      <c r="AC43" s="102"/>
      <c r="AD43" s="103"/>
      <c r="AE43" s="103"/>
      <c r="AF43" s="103"/>
      <c r="BC43" s="180" t="str">
        <f>参加料計算!K45</f>
        <v>小学6年女子 3㎞CLのみ</v>
      </c>
    </row>
    <row r="44" spans="1:55" ht="18" customHeight="1">
      <c r="A44" s="29">
        <v>30</v>
      </c>
      <c r="B44" s="185"/>
      <c r="C44" s="98"/>
      <c r="D44" s="98"/>
      <c r="E44" s="99"/>
      <c r="F44" s="98"/>
      <c r="G44" s="98">
        <f>$P$6</f>
        <v>0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100"/>
      <c r="T44" s="101"/>
      <c r="U44" s="103"/>
      <c r="V44" s="188"/>
      <c r="W44" s="188"/>
      <c r="X44" s="188"/>
      <c r="Y44" s="188"/>
      <c r="Z44" s="188"/>
      <c r="AA44" s="188"/>
      <c r="AB44" s="188"/>
      <c r="AC44" s="102"/>
      <c r="AD44" s="103"/>
      <c r="AE44" s="103"/>
      <c r="AF44" s="103"/>
      <c r="BC44" s="180" t="str">
        <f>参加料計算!K46</f>
        <v>小学6年女子 3㎞FRのみ</v>
      </c>
    </row>
    <row r="45" spans="1:55" ht="18" customHeight="1">
      <c r="A45" s="29">
        <v>31</v>
      </c>
      <c r="B45" s="185"/>
      <c r="C45" s="98"/>
      <c r="D45" s="98"/>
      <c r="E45" s="99"/>
      <c r="F45" s="98"/>
      <c r="G45" s="98">
        <f>$P$6</f>
        <v>0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100"/>
      <c r="T45" s="101"/>
      <c r="U45" s="103"/>
      <c r="V45" s="188"/>
      <c r="W45" s="188"/>
      <c r="X45" s="188"/>
      <c r="Y45" s="188"/>
      <c r="Z45" s="188"/>
      <c r="AA45" s="188"/>
      <c r="AB45" s="188"/>
      <c r="AC45" s="102"/>
      <c r="AD45" s="103"/>
      <c r="AE45" s="103"/>
      <c r="AF45" s="103"/>
      <c r="BC45" s="180" t="str">
        <f>参加料計算!K47</f>
        <v>小学5年女子 3㎞CL･FR</v>
      </c>
    </row>
    <row r="46" spans="1:55" ht="18" customHeight="1">
      <c r="A46" s="29">
        <v>32</v>
      </c>
      <c r="B46" s="185"/>
      <c r="C46" s="98"/>
      <c r="D46" s="98"/>
      <c r="E46" s="99"/>
      <c r="F46" s="98"/>
      <c r="G46" s="98">
        <f>$P$6</f>
        <v>0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100"/>
      <c r="T46" s="101"/>
      <c r="U46" s="103"/>
      <c r="V46" s="188"/>
      <c r="W46" s="188"/>
      <c r="X46" s="188"/>
      <c r="Y46" s="188"/>
      <c r="Z46" s="188"/>
      <c r="AA46" s="188"/>
      <c r="AB46" s="188"/>
      <c r="AC46" s="102"/>
      <c r="AD46" s="103"/>
      <c r="AE46" s="103"/>
      <c r="AF46" s="103"/>
      <c r="BC46" s="180" t="str">
        <f>参加料計算!K48</f>
        <v>小学5年女子 3㎞CLのみ</v>
      </c>
    </row>
    <row r="47" spans="1:55" ht="18" customHeight="1">
      <c r="A47" s="29">
        <v>33</v>
      </c>
      <c r="B47" s="185"/>
      <c r="C47" s="98"/>
      <c r="D47" s="98"/>
      <c r="E47" s="99"/>
      <c r="F47" s="98"/>
      <c r="G47" s="98">
        <f>$P$6</f>
        <v>0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100"/>
      <c r="T47" s="101"/>
      <c r="U47" s="103"/>
      <c r="V47" s="188"/>
      <c r="W47" s="188"/>
      <c r="X47" s="188"/>
      <c r="Y47" s="188"/>
      <c r="Z47" s="188"/>
      <c r="AA47" s="188"/>
      <c r="AB47" s="188"/>
      <c r="AC47" s="102"/>
      <c r="AD47" s="103"/>
      <c r="AE47" s="103"/>
      <c r="AF47" s="103"/>
      <c r="BC47" s="180" t="str">
        <f>参加料計算!K49</f>
        <v>小学5年女子 3㎞FRのみ</v>
      </c>
    </row>
    <row r="48" spans="1:55" ht="18" customHeight="1">
      <c r="A48" s="29">
        <v>34</v>
      </c>
      <c r="B48" s="185"/>
      <c r="C48" s="98"/>
      <c r="D48" s="98"/>
      <c r="E48" s="99"/>
      <c r="F48" s="98"/>
      <c r="G48" s="98">
        <f>$P$6</f>
        <v>0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100"/>
      <c r="T48" s="101"/>
      <c r="U48" s="103"/>
      <c r="V48" s="188"/>
      <c r="W48" s="188"/>
      <c r="X48" s="188"/>
      <c r="Y48" s="188"/>
      <c r="Z48" s="188"/>
      <c r="AA48" s="188"/>
      <c r="AB48" s="188"/>
      <c r="AC48" s="102"/>
      <c r="AD48" s="103"/>
      <c r="AE48" s="103"/>
      <c r="AF48" s="103"/>
      <c r="BC48" s="180" t="str">
        <f>参加料計算!K50</f>
        <v>小学4年女子 2㎞CL･FR</v>
      </c>
    </row>
    <row r="49" spans="1:55" ht="18" customHeight="1">
      <c r="A49" s="29">
        <v>35</v>
      </c>
      <c r="B49" s="185"/>
      <c r="C49" s="98"/>
      <c r="D49" s="98"/>
      <c r="E49" s="99"/>
      <c r="F49" s="98"/>
      <c r="G49" s="98">
        <f>$P$6</f>
        <v>0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100"/>
      <c r="T49" s="101"/>
      <c r="U49" s="103"/>
      <c r="V49" s="188"/>
      <c r="W49" s="188"/>
      <c r="X49" s="188"/>
      <c r="Y49" s="188"/>
      <c r="Z49" s="188"/>
      <c r="AA49" s="188"/>
      <c r="AB49" s="188"/>
      <c r="AC49" s="102"/>
      <c r="AD49" s="103"/>
      <c r="AE49" s="103"/>
      <c r="AF49" s="103"/>
      <c r="BC49" s="180" t="str">
        <f>参加料計算!K51</f>
        <v>小学4年女子 2㎞CLのみ</v>
      </c>
    </row>
    <row r="50" spans="1:55" ht="18" customHeight="1">
      <c r="A50" s="29">
        <v>36</v>
      </c>
      <c r="B50" s="185"/>
      <c r="C50" s="98"/>
      <c r="D50" s="98"/>
      <c r="E50" s="99"/>
      <c r="F50" s="98"/>
      <c r="G50" s="98">
        <f>$P$6</f>
        <v>0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100"/>
      <c r="T50" s="101"/>
      <c r="U50" s="103"/>
      <c r="V50" s="188"/>
      <c r="W50" s="188"/>
      <c r="X50" s="188"/>
      <c r="Y50" s="188"/>
      <c r="Z50" s="188"/>
      <c r="AA50" s="188"/>
      <c r="AB50" s="188"/>
      <c r="AC50" s="102"/>
      <c r="AD50" s="103"/>
      <c r="AE50" s="103"/>
      <c r="AF50" s="103"/>
      <c r="BC50" s="180" t="str">
        <f>参加料計算!K52</f>
        <v>小学4年女子 2㎞FRのみ</v>
      </c>
    </row>
    <row r="51" spans="1:55" ht="18" customHeight="1">
      <c r="A51" s="29">
        <v>37</v>
      </c>
      <c r="B51" s="185"/>
      <c r="C51" s="98"/>
      <c r="D51" s="98"/>
      <c r="E51" s="99"/>
      <c r="F51" s="98"/>
      <c r="G51" s="98">
        <f>$P$6</f>
        <v>0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100"/>
      <c r="T51" s="101"/>
      <c r="U51" s="103"/>
      <c r="V51" s="188"/>
      <c r="W51" s="188"/>
      <c r="X51" s="188"/>
      <c r="Y51" s="188"/>
      <c r="Z51" s="188"/>
      <c r="AA51" s="188"/>
      <c r="AB51" s="188"/>
      <c r="AC51" s="102"/>
      <c r="AD51" s="103"/>
      <c r="AE51" s="103"/>
      <c r="AF51" s="103"/>
      <c r="BC51" s="180" t="str">
        <f>参加料計算!K53</f>
        <v>小学3年以下女子 2㎞CL･FR</v>
      </c>
    </row>
    <row r="52" spans="1:55" ht="18" customHeight="1">
      <c r="A52" s="29">
        <v>38</v>
      </c>
      <c r="B52" s="185"/>
      <c r="C52" s="98"/>
      <c r="D52" s="98"/>
      <c r="E52" s="99"/>
      <c r="F52" s="98"/>
      <c r="G52" s="98">
        <f>$P$6</f>
        <v>0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100"/>
      <c r="T52" s="101"/>
      <c r="U52" s="103"/>
      <c r="V52" s="188"/>
      <c r="W52" s="188"/>
      <c r="X52" s="188"/>
      <c r="Y52" s="188"/>
      <c r="Z52" s="188"/>
      <c r="AA52" s="188"/>
      <c r="AB52" s="188"/>
      <c r="AC52" s="102"/>
      <c r="AD52" s="103"/>
      <c r="AE52" s="103"/>
      <c r="AF52" s="103"/>
      <c r="BC52" s="180" t="str">
        <f>参加料計算!K54</f>
        <v>小学3年以下女子 2㎞CLのみ</v>
      </c>
    </row>
    <row r="53" spans="1:55" ht="18" customHeight="1">
      <c r="A53" s="29">
        <v>39</v>
      </c>
      <c r="B53" s="185"/>
      <c r="C53" s="98"/>
      <c r="D53" s="98"/>
      <c r="E53" s="99"/>
      <c r="F53" s="98"/>
      <c r="G53" s="98">
        <f>$P$6</f>
        <v>0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100"/>
      <c r="T53" s="101"/>
      <c r="U53" s="103"/>
      <c r="V53" s="188"/>
      <c r="W53" s="188"/>
      <c r="X53" s="188"/>
      <c r="Y53" s="188"/>
      <c r="Z53" s="188"/>
      <c r="AA53" s="188"/>
      <c r="AB53" s="188"/>
      <c r="AC53" s="102"/>
      <c r="AD53" s="103"/>
      <c r="AE53" s="103"/>
      <c r="AF53" s="103"/>
      <c r="BC53" s="181" t="str">
        <f>参加料計算!K55</f>
        <v>小学3年以下女子 2㎞FRのみ</v>
      </c>
    </row>
    <row r="54" spans="1:55" ht="18" customHeight="1">
      <c r="A54" s="29">
        <v>40</v>
      </c>
      <c r="B54" s="185"/>
      <c r="C54" s="98"/>
      <c r="D54" s="98"/>
      <c r="E54" s="99"/>
      <c r="F54" s="98"/>
      <c r="G54" s="98">
        <f>$P$6</f>
        <v>0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100"/>
      <c r="T54" s="101"/>
      <c r="U54" s="103"/>
      <c r="V54" s="188"/>
      <c r="W54" s="188"/>
      <c r="X54" s="188"/>
      <c r="Y54" s="188"/>
      <c r="Z54" s="188"/>
      <c r="AA54" s="188"/>
      <c r="AB54" s="188"/>
      <c r="AC54" s="102"/>
      <c r="AD54" s="103"/>
      <c r="AE54" s="103"/>
      <c r="AF54" s="103"/>
    </row>
    <row r="55" spans="1:55" ht="18" customHeight="1">
      <c r="A55" s="29">
        <v>41</v>
      </c>
      <c r="B55" s="185"/>
      <c r="C55" s="98"/>
      <c r="D55" s="98"/>
      <c r="E55" s="99"/>
      <c r="F55" s="98"/>
      <c r="G55" s="98">
        <f>$P$6</f>
        <v>0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100"/>
      <c r="T55" s="101"/>
      <c r="U55" s="103"/>
      <c r="V55" s="188"/>
      <c r="W55" s="188"/>
      <c r="X55" s="188"/>
      <c r="Y55" s="188"/>
      <c r="Z55" s="188"/>
      <c r="AA55" s="188"/>
      <c r="AB55" s="188"/>
      <c r="AC55" s="102"/>
      <c r="AD55" s="103"/>
      <c r="AE55" s="103"/>
      <c r="AF55" s="103"/>
    </row>
    <row r="56" spans="1:55" ht="18" customHeight="1">
      <c r="A56" s="29">
        <v>42</v>
      </c>
      <c r="B56" s="185"/>
      <c r="C56" s="98"/>
      <c r="D56" s="98"/>
      <c r="E56" s="99"/>
      <c r="F56" s="98"/>
      <c r="G56" s="98">
        <f>$P$6</f>
        <v>0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100"/>
      <c r="T56" s="101"/>
      <c r="U56" s="103"/>
      <c r="V56" s="188"/>
      <c r="W56" s="188"/>
      <c r="X56" s="188"/>
      <c r="Y56" s="188"/>
      <c r="Z56" s="188"/>
      <c r="AA56" s="188"/>
      <c r="AB56" s="188"/>
      <c r="AC56" s="102"/>
      <c r="AD56" s="103"/>
      <c r="AE56" s="103"/>
      <c r="AF56" s="103"/>
    </row>
    <row r="57" spans="1:55" ht="18" customHeight="1">
      <c r="A57" s="29">
        <v>43</v>
      </c>
      <c r="B57" s="185"/>
      <c r="C57" s="98"/>
      <c r="D57" s="98"/>
      <c r="E57" s="99"/>
      <c r="F57" s="98"/>
      <c r="G57" s="98">
        <f>$P$6</f>
        <v>0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100"/>
      <c r="T57" s="101"/>
      <c r="U57" s="103"/>
      <c r="V57" s="188"/>
      <c r="W57" s="188"/>
      <c r="X57" s="188"/>
      <c r="Y57" s="188"/>
      <c r="Z57" s="188"/>
      <c r="AA57" s="188"/>
      <c r="AB57" s="188"/>
      <c r="AC57" s="102"/>
      <c r="AD57" s="103"/>
      <c r="AE57" s="103"/>
      <c r="AF57" s="103"/>
    </row>
    <row r="58" spans="1:55" ht="18" customHeight="1">
      <c r="A58" s="29">
        <v>44</v>
      </c>
      <c r="B58" s="185"/>
      <c r="C58" s="98"/>
      <c r="D58" s="98"/>
      <c r="E58" s="99"/>
      <c r="F58" s="98"/>
      <c r="G58" s="98">
        <f>$P$6</f>
        <v>0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100"/>
      <c r="T58" s="101"/>
      <c r="U58" s="103"/>
      <c r="V58" s="188"/>
      <c r="W58" s="188"/>
      <c r="X58" s="188"/>
      <c r="Y58" s="188"/>
      <c r="Z58" s="188"/>
      <c r="AA58" s="188"/>
      <c r="AB58" s="188"/>
      <c r="AC58" s="102"/>
      <c r="AD58" s="103"/>
      <c r="AE58" s="103"/>
      <c r="AF58" s="103"/>
    </row>
    <row r="59" spans="1:55" ht="18" customHeight="1">
      <c r="A59" s="29">
        <v>45</v>
      </c>
      <c r="B59" s="185"/>
      <c r="C59" s="98"/>
      <c r="D59" s="98"/>
      <c r="E59" s="99"/>
      <c r="F59" s="98"/>
      <c r="G59" s="98">
        <f>$P$6</f>
        <v>0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100"/>
      <c r="T59" s="101"/>
      <c r="U59" s="103"/>
      <c r="V59" s="188"/>
      <c r="W59" s="188"/>
      <c r="X59" s="188"/>
      <c r="Y59" s="188"/>
      <c r="Z59" s="188"/>
      <c r="AA59" s="188"/>
      <c r="AB59" s="188"/>
      <c r="AC59" s="102"/>
      <c r="AD59" s="103"/>
      <c r="AE59" s="103"/>
      <c r="AF59" s="103"/>
    </row>
    <row r="60" spans="1:55" ht="18" customHeight="1">
      <c r="A60" s="29">
        <v>46</v>
      </c>
      <c r="B60" s="185"/>
      <c r="C60" s="98"/>
      <c r="D60" s="98"/>
      <c r="E60" s="99"/>
      <c r="F60" s="98"/>
      <c r="G60" s="98">
        <f>$P$6</f>
        <v>0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100"/>
      <c r="T60" s="101"/>
      <c r="U60" s="103"/>
      <c r="V60" s="188"/>
      <c r="W60" s="188"/>
      <c r="X60" s="188"/>
      <c r="Y60" s="188"/>
      <c r="Z60" s="188"/>
      <c r="AA60" s="188"/>
      <c r="AB60" s="188"/>
      <c r="AC60" s="102"/>
      <c r="AD60" s="103"/>
      <c r="AE60" s="103"/>
      <c r="AF60" s="103"/>
    </row>
    <row r="61" spans="1:55" ht="18" customHeight="1">
      <c r="A61" s="29">
        <v>47</v>
      </c>
      <c r="B61" s="185"/>
      <c r="C61" s="98"/>
      <c r="D61" s="98"/>
      <c r="E61" s="99"/>
      <c r="F61" s="98"/>
      <c r="G61" s="98">
        <f>$P$6</f>
        <v>0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100"/>
      <c r="T61" s="101"/>
      <c r="U61" s="103"/>
      <c r="V61" s="188"/>
      <c r="W61" s="188"/>
      <c r="X61" s="188"/>
      <c r="Y61" s="188"/>
      <c r="Z61" s="188"/>
      <c r="AA61" s="188"/>
      <c r="AB61" s="188"/>
      <c r="AC61" s="102"/>
      <c r="AD61" s="103"/>
      <c r="AE61" s="103"/>
      <c r="AF61" s="103"/>
    </row>
    <row r="62" spans="1:55" ht="18" customHeight="1">
      <c r="A62" s="29">
        <v>48</v>
      </c>
      <c r="B62" s="185"/>
      <c r="C62" s="98"/>
      <c r="D62" s="98"/>
      <c r="E62" s="99"/>
      <c r="F62" s="98"/>
      <c r="G62" s="98">
        <f>$P$6</f>
        <v>0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100"/>
      <c r="T62" s="101"/>
      <c r="U62" s="103"/>
      <c r="V62" s="188"/>
      <c r="W62" s="188"/>
      <c r="X62" s="188"/>
      <c r="Y62" s="188"/>
      <c r="Z62" s="188"/>
      <c r="AA62" s="188"/>
      <c r="AB62" s="188"/>
      <c r="AC62" s="102"/>
      <c r="AD62" s="103"/>
      <c r="AE62" s="103"/>
      <c r="AF62" s="103"/>
    </row>
    <row r="63" spans="1:55" ht="18" customHeight="1">
      <c r="A63" s="29">
        <v>49</v>
      </c>
      <c r="B63" s="185"/>
      <c r="C63" s="98"/>
      <c r="D63" s="98"/>
      <c r="E63" s="99"/>
      <c r="F63" s="98"/>
      <c r="G63" s="98">
        <f>$P$6</f>
        <v>0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100"/>
      <c r="T63" s="101"/>
      <c r="U63" s="103"/>
      <c r="V63" s="188"/>
      <c r="W63" s="188"/>
      <c r="X63" s="188"/>
      <c r="Y63" s="188"/>
      <c r="Z63" s="188"/>
      <c r="AA63" s="188"/>
      <c r="AB63" s="188"/>
      <c r="AC63" s="102"/>
      <c r="AD63" s="103"/>
      <c r="AE63" s="103"/>
      <c r="AF63" s="103"/>
    </row>
    <row r="64" spans="1:55" ht="18" customHeight="1">
      <c r="A64" s="29">
        <v>50</v>
      </c>
      <c r="B64" s="185"/>
      <c r="C64" s="98"/>
      <c r="D64" s="98"/>
      <c r="E64" s="99"/>
      <c r="F64" s="98"/>
      <c r="G64" s="98">
        <f>$P$6</f>
        <v>0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100"/>
      <c r="T64" s="101"/>
      <c r="U64" s="103"/>
      <c r="V64" s="188"/>
      <c r="W64" s="188"/>
      <c r="X64" s="188"/>
      <c r="Y64" s="188"/>
      <c r="Z64" s="188"/>
      <c r="AA64" s="188"/>
      <c r="AB64" s="188"/>
      <c r="AC64" s="102"/>
      <c r="AD64" s="103"/>
      <c r="AE64" s="103"/>
      <c r="AF64" s="103"/>
    </row>
    <row r="65" spans="1:32" ht="18" customHeight="1">
      <c r="A65" s="29">
        <v>51</v>
      </c>
      <c r="B65" s="185"/>
      <c r="C65" s="98"/>
      <c r="D65" s="98"/>
      <c r="E65" s="99"/>
      <c r="F65" s="98"/>
      <c r="G65" s="98">
        <f>$P$6</f>
        <v>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100"/>
      <c r="T65" s="101"/>
      <c r="U65" s="103"/>
      <c r="V65" s="188"/>
      <c r="W65" s="188"/>
      <c r="X65" s="188"/>
      <c r="Y65" s="188"/>
      <c r="Z65" s="188"/>
      <c r="AA65" s="188"/>
      <c r="AB65" s="188"/>
      <c r="AC65" s="102"/>
      <c r="AD65" s="103"/>
      <c r="AE65" s="103"/>
      <c r="AF65" s="103"/>
    </row>
    <row r="66" spans="1:32" ht="18" customHeight="1">
      <c r="A66" s="29">
        <v>52</v>
      </c>
      <c r="B66" s="185"/>
      <c r="C66" s="98"/>
      <c r="D66" s="98"/>
      <c r="E66" s="99"/>
      <c r="F66" s="98"/>
      <c r="G66" s="98">
        <f>$P$6</f>
        <v>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100"/>
      <c r="T66" s="101"/>
      <c r="U66" s="103"/>
      <c r="V66" s="188"/>
      <c r="W66" s="188"/>
      <c r="X66" s="188"/>
      <c r="Y66" s="188"/>
      <c r="Z66" s="188"/>
      <c r="AA66" s="188"/>
      <c r="AB66" s="188"/>
      <c r="AC66" s="102"/>
      <c r="AD66" s="103"/>
      <c r="AE66" s="103"/>
      <c r="AF66" s="103"/>
    </row>
    <row r="67" spans="1:32" ht="18" customHeight="1">
      <c r="A67" s="29">
        <v>53</v>
      </c>
      <c r="B67" s="185"/>
      <c r="C67" s="98"/>
      <c r="D67" s="98"/>
      <c r="E67" s="99"/>
      <c r="F67" s="98"/>
      <c r="G67" s="98">
        <f>$P$6</f>
        <v>0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100"/>
      <c r="T67" s="101"/>
      <c r="U67" s="103"/>
      <c r="V67" s="188"/>
      <c r="W67" s="188"/>
      <c r="X67" s="188"/>
      <c r="Y67" s="188"/>
      <c r="Z67" s="188"/>
      <c r="AA67" s="188"/>
      <c r="AB67" s="188"/>
      <c r="AC67" s="102"/>
      <c r="AD67" s="103"/>
      <c r="AE67" s="103"/>
      <c r="AF67" s="103"/>
    </row>
    <row r="68" spans="1:32" ht="18" customHeight="1">
      <c r="A68" s="29">
        <v>54</v>
      </c>
      <c r="B68" s="185"/>
      <c r="C68" s="98"/>
      <c r="D68" s="98"/>
      <c r="E68" s="99"/>
      <c r="F68" s="98"/>
      <c r="G68" s="98">
        <f>$P$6</f>
        <v>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100"/>
      <c r="T68" s="101"/>
      <c r="U68" s="103"/>
      <c r="V68" s="188"/>
      <c r="W68" s="188"/>
      <c r="X68" s="188"/>
      <c r="Y68" s="188"/>
      <c r="Z68" s="188"/>
      <c r="AA68" s="188"/>
      <c r="AB68" s="188"/>
      <c r="AC68" s="102"/>
      <c r="AD68" s="103"/>
      <c r="AE68" s="103"/>
      <c r="AF68" s="103"/>
    </row>
    <row r="69" spans="1:32" ht="18" customHeight="1">
      <c r="A69" s="29">
        <v>55</v>
      </c>
      <c r="B69" s="185"/>
      <c r="C69" s="98"/>
      <c r="D69" s="98"/>
      <c r="E69" s="99"/>
      <c r="F69" s="98"/>
      <c r="G69" s="98">
        <f>$P$6</f>
        <v>0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100"/>
      <c r="T69" s="101"/>
      <c r="U69" s="103"/>
      <c r="V69" s="188"/>
      <c r="W69" s="188"/>
      <c r="X69" s="188"/>
      <c r="Y69" s="188"/>
      <c r="Z69" s="188"/>
      <c r="AA69" s="188"/>
      <c r="AB69" s="188"/>
      <c r="AC69" s="102"/>
      <c r="AD69" s="103"/>
      <c r="AE69" s="103"/>
      <c r="AF69" s="103"/>
    </row>
    <row r="70" spans="1:32" ht="18" customHeight="1">
      <c r="A70" s="29">
        <v>56</v>
      </c>
      <c r="B70" s="185"/>
      <c r="C70" s="98"/>
      <c r="D70" s="98"/>
      <c r="E70" s="99"/>
      <c r="F70" s="98"/>
      <c r="G70" s="98">
        <f>$P$6</f>
        <v>0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100"/>
      <c r="T70" s="101"/>
      <c r="U70" s="103"/>
      <c r="V70" s="188"/>
      <c r="W70" s="188"/>
      <c r="X70" s="188"/>
      <c r="Y70" s="188"/>
      <c r="Z70" s="188"/>
      <c r="AA70" s="188"/>
      <c r="AB70" s="188"/>
      <c r="AC70" s="102"/>
      <c r="AD70" s="103"/>
      <c r="AE70" s="103"/>
      <c r="AF70" s="103"/>
    </row>
    <row r="71" spans="1:32" ht="18" customHeight="1">
      <c r="A71" s="29">
        <v>57</v>
      </c>
      <c r="B71" s="185"/>
      <c r="C71" s="98"/>
      <c r="D71" s="98"/>
      <c r="E71" s="99"/>
      <c r="F71" s="98"/>
      <c r="G71" s="98">
        <f>$P$6</f>
        <v>0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100"/>
      <c r="T71" s="101"/>
      <c r="U71" s="103"/>
      <c r="V71" s="188"/>
      <c r="W71" s="188"/>
      <c r="X71" s="188"/>
      <c r="Y71" s="188"/>
      <c r="Z71" s="188"/>
      <c r="AA71" s="188"/>
      <c r="AB71" s="188"/>
      <c r="AC71" s="102"/>
      <c r="AD71" s="103"/>
      <c r="AE71" s="103"/>
      <c r="AF71" s="103"/>
    </row>
    <row r="72" spans="1:32" ht="18" customHeight="1">
      <c r="A72" s="29">
        <v>58</v>
      </c>
      <c r="B72" s="185"/>
      <c r="C72" s="98"/>
      <c r="D72" s="98"/>
      <c r="E72" s="99"/>
      <c r="F72" s="98"/>
      <c r="G72" s="98">
        <f>$P$6</f>
        <v>0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100"/>
      <c r="T72" s="101"/>
      <c r="U72" s="103"/>
      <c r="V72" s="188"/>
      <c r="W72" s="188"/>
      <c r="X72" s="188"/>
      <c r="Y72" s="188"/>
      <c r="Z72" s="188"/>
      <c r="AA72" s="188"/>
      <c r="AB72" s="188"/>
      <c r="AC72" s="102"/>
      <c r="AD72" s="103"/>
      <c r="AE72" s="103"/>
      <c r="AF72" s="103"/>
    </row>
    <row r="73" spans="1:32" ht="18" customHeight="1">
      <c r="A73" s="29">
        <v>59</v>
      </c>
      <c r="B73" s="185"/>
      <c r="C73" s="98"/>
      <c r="D73" s="98"/>
      <c r="E73" s="99"/>
      <c r="F73" s="98"/>
      <c r="G73" s="98">
        <f>$P$6</f>
        <v>0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100"/>
      <c r="T73" s="101"/>
      <c r="U73" s="103"/>
      <c r="V73" s="188"/>
      <c r="W73" s="188"/>
      <c r="X73" s="188"/>
      <c r="Y73" s="188"/>
      <c r="Z73" s="188"/>
      <c r="AA73" s="188"/>
      <c r="AB73" s="188"/>
      <c r="AC73" s="102"/>
      <c r="AD73" s="103"/>
      <c r="AE73" s="103"/>
      <c r="AF73" s="103"/>
    </row>
    <row r="74" spans="1:32" ht="18" customHeight="1">
      <c r="A74" s="29">
        <v>60</v>
      </c>
      <c r="B74" s="185"/>
      <c r="C74" s="98"/>
      <c r="D74" s="98"/>
      <c r="E74" s="99"/>
      <c r="F74" s="98"/>
      <c r="G74" s="98">
        <f>$P$6</f>
        <v>0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100"/>
      <c r="T74" s="101"/>
      <c r="U74" s="103"/>
      <c r="V74" s="188"/>
      <c r="W74" s="188"/>
      <c r="X74" s="188"/>
      <c r="Y74" s="188"/>
      <c r="Z74" s="188"/>
      <c r="AA74" s="188"/>
      <c r="AB74" s="188"/>
      <c r="AC74" s="102"/>
      <c r="AD74" s="103"/>
      <c r="AE74" s="103"/>
      <c r="AF74" s="103"/>
    </row>
    <row r="75" spans="1:32" ht="18" customHeight="1">
      <c r="A75" s="29">
        <v>61</v>
      </c>
      <c r="B75" s="185"/>
      <c r="C75" s="98"/>
      <c r="D75" s="98"/>
      <c r="E75" s="99"/>
      <c r="F75" s="98"/>
      <c r="G75" s="98">
        <f>$P$6</f>
        <v>0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100"/>
      <c r="T75" s="101"/>
      <c r="U75" s="103"/>
      <c r="V75" s="188"/>
      <c r="W75" s="188"/>
      <c r="X75" s="188"/>
      <c r="Y75" s="188"/>
      <c r="Z75" s="188"/>
      <c r="AA75" s="188"/>
      <c r="AB75" s="188"/>
      <c r="AC75" s="102"/>
      <c r="AD75" s="103"/>
      <c r="AE75" s="103"/>
      <c r="AF75" s="103"/>
    </row>
    <row r="76" spans="1:32" ht="18" customHeight="1">
      <c r="A76" s="29">
        <v>62</v>
      </c>
      <c r="B76" s="185"/>
      <c r="C76" s="98"/>
      <c r="D76" s="98"/>
      <c r="E76" s="99"/>
      <c r="F76" s="98"/>
      <c r="G76" s="98">
        <f>$P$6</f>
        <v>0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100"/>
      <c r="T76" s="101"/>
      <c r="U76" s="103"/>
      <c r="V76" s="188"/>
      <c r="W76" s="188"/>
      <c r="X76" s="188"/>
      <c r="Y76" s="188"/>
      <c r="Z76" s="188"/>
      <c r="AA76" s="188"/>
      <c r="AB76" s="188"/>
      <c r="AC76" s="102"/>
      <c r="AD76" s="103"/>
      <c r="AE76" s="103"/>
      <c r="AF76" s="103"/>
    </row>
    <row r="77" spans="1:32" ht="18" customHeight="1">
      <c r="A77" s="29">
        <v>63</v>
      </c>
      <c r="B77" s="185"/>
      <c r="C77" s="98"/>
      <c r="D77" s="98"/>
      <c r="E77" s="99"/>
      <c r="F77" s="98"/>
      <c r="G77" s="98">
        <f>$P$6</f>
        <v>0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100"/>
      <c r="T77" s="101"/>
      <c r="U77" s="103"/>
      <c r="V77" s="188"/>
      <c r="W77" s="188"/>
      <c r="X77" s="188"/>
      <c r="Y77" s="188"/>
      <c r="Z77" s="188"/>
      <c r="AA77" s="188"/>
      <c r="AB77" s="188"/>
      <c r="AC77" s="102"/>
      <c r="AD77" s="103"/>
      <c r="AE77" s="103"/>
      <c r="AF77" s="103"/>
    </row>
    <row r="78" spans="1:32" ht="18" customHeight="1">
      <c r="A78" s="29">
        <v>64</v>
      </c>
      <c r="B78" s="185"/>
      <c r="C78" s="98"/>
      <c r="D78" s="98"/>
      <c r="E78" s="99"/>
      <c r="F78" s="98"/>
      <c r="G78" s="98">
        <f>$P$6</f>
        <v>0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100"/>
      <c r="T78" s="101"/>
      <c r="U78" s="103"/>
      <c r="V78" s="188"/>
      <c r="W78" s="188"/>
      <c r="X78" s="188"/>
      <c r="Y78" s="188"/>
      <c r="Z78" s="188"/>
      <c r="AA78" s="188"/>
      <c r="AB78" s="188"/>
      <c r="AC78" s="102"/>
      <c r="AD78" s="103"/>
      <c r="AE78" s="103"/>
      <c r="AF78" s="103"/>
    </row>
    <row r="79" spans="1:32" ht="18" customHeight="1">
      <c r="A79" s="29">
        <v>65</v>
      </c>
      <c r="B79" s="185"/>
      <c r="C79" s="98"/>
      <c r="D79" s="98"/>
      <c r="E79" s="99"/>
      <c r="F79" s="98"/>
      <c r="G79" s="98">
        <f>$P$6</f>
        <v>0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100"/>
      <c r="T79" s="101"/>
      <c r="U79" s="103"/>
      <c r="V79" s="188"/>
      <c r="W79" s="188"/>
      <c r="X79" s="188"/>
      <c r="Y79" s="188"/>
      <c r="Z79" s="188"/>
      <c r="AA79" s="188"/>
      <c r="AB79" s="188"/>
      <c r="AC79" s="102"/>
      <c r="AD79" s="103"/>
      <c r="AE79" s="103"/>
      <c r="AF79" s="103"/>
    </row>
    <row r="80" spans="1:32" ht="18" customHeight="1">
      <c r="A80" s="29">
        <v>66</v>
      </c>
      <c r="B80" s="185"/>
      <c r="C80" s="98"/>
      <c r="D80" s="98"/>
      <c r="E80" s="99"/>
      <c r="F80" s="98"/>
      <c r="G80" s="98">
        <f>$P$6</f>
        <v>0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100"/>
      <c r="T80" s="101"/>
      <c r="U80" s="103"/>
      <c r="V80" s="188"/>
      <c r="W80" s="188"/>
      <c r="X80" s="188"/>
      <c r="Y80" s="188"/>
      <c r="Z80" s="188"/>
      <c r="AA80" s="188"/>
      <c r="AB80" s="188"/>
      <c r="AC80" s="102"/>
      <c r="AD80" s="103"/>
      <c r="AE80" s="103"/>
      <c r="AF80" s="103"/>
    </row>
    <row r="81" spans="1:57" ht="18" customHeight="1">
      <c r="A81" s="29">
        <v>67</v>
      </c>
      <c r="B81" s="185"/>
      <c r="C81" s="98"/>
      <c r="D81" s="98"/>
      <c r="E81" s="99"/>
      <c r="F81" s="98"/>
      <c r="G81" s="98">
        <f>$P$6</f>
        <v>0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100"/>
      <c r="T81" s="101"/>
      <c r="U81" s="103"/>
      <c r="V81" s="188"/>
      <c r="W81" s="188"/>
      <c r="X81" s="188"/>
      <c r="Y81" s="188"/>
      <c r="Z81" s="188"/>
      <c r="AA81" s="188"/>
      <c r="AB81" s="188"/>
      <c r="AC81" s="102"/>
      <c r="AD81" s="103"/>
      <c r="AE81" s="103"/>
      <c r="AF81" s="103"/>
    </row>
    <row r="82" spans="1:57" ht="18" customHeight="1">
      <c r="A82" s="29">
        <v>68</v>
      </c>
      <c r="B82" s="185"/>
      <c r="C82" s="98"/>
      <c r="D82" s="98"/>
      <c r="E82" s="99"/>
      <c r="F82" s="98"/>
      <c r="G82" s="98">
        <f>$P$6</f>
        <v>0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100"/>
      <c r="T82" s="101"/>
      <c r="U82" s="103"/>
      <c r="V82" s="188"/>
      <c r="W82" s="188"/>
      <c r="X82" s="188"/>
      <c r="Y82" s="188"/>
      <c r="Z82" s="188"/>
      <c r="AA82" s="188"/>
      <c r="AB82" s="188"/>
      <c r="AC82" s="102"/>
      <c r="AD82" s="103"/>
      <c r="AE82" s="103"/>
      <c r="AF82" s="103"/>
    </row>
    <row r="83" spans="1:57" ht="18" customHeight="1">
      <c r="A83" s="29">
        <v>69</v>
      </c>
      <c r="B83" s="185"/>
      <c r="C83" s="98"/>
      <c r="D83" s="98"/>
      <c r="E83" s="99"/>
      <c r="F83" s="98"/>
      <c r="G83" s="98">
        <f>$P$6</f>
        <v>0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100"/>
      <c r="T83" s="101"/>
      <c r="U83" s="103"/>
      <c r="V83" s="188"/>
      <c r="W83" s="188"/>
      <c r="X83" s="188"/>
      <c r="Y83" s="188"/>
      <c r="Z83" s="188"/>
      <c r="AA83" s="188"/>
      <c r="AB83" s="188"/>
      <c r="AC83" s="102"/>
      <c r="AD83" s="103"/>
      <c r="AE83" s="103"/>
      <c r="AF83" s="103"/>
    </row>
    <row r="84" spans="1:57" ht="18" customHeight="1">
      <c r="A84" s="29">
        <v>70</v>
      </c>
      <c r="B84" s="185"/>
      <c r="C84" s="98"/>
      <c r="D84" s="98"/>
      <c r="E84" s="99"/>
      <c r="F84" s="98"/>
      <c r="G84" s="98">
        <f>$P$6</f>
        <v>0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100"/>
      <c r="T84" s="101"/>
      <c r="U84" s="103"/>
      <c r="V84" s="188"/>
      <c r="W84" s="188"/>
      <c r="X84" s="188"/>
      <c r="Y84" s="188"/>
      <c r="Z84" s="188"/>
      <c r="AA84" s="188"/>
      <c r="AB84" s="188"/>
      <c r="AC84" s="102"/>
      <c r="AD84" s="103"/>
      <c r="AE84" s="103"/>
      <c r="AF84" s="103"/>
    </row>
    <row r="85" spans="1:57" ht="18" customHeight="1">
      <c r="A85" s="29">
        <v>71</v>
      </c>
      <c r="B85" s="185"/>
      <c r="C85" s="98"/>
      <c r="D85" s="98"/>
      <c r="E85" s="99"/>
      <c r="F85" s="98"/>
      <c r="G85" s="98">
        <f>$P$6</f>
        <v>0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100"/>
      <c r="T85" s="101"/>
      <c r="U85" s="103"/>
      <c r="V85" s="188"/>
      <c r="W85" s="188"/>
      <c r="X85" s="188"/>
      <c r="Y85" s="188"/>
      <c r="Z85" s="188"/>
      <c r="AA85" s="188"/>
      <c r="AB85" s="188"/>
      <c r="AC85" s="102"/>
      <c r="AD85" s="103"/>
      <c r="AE85" s="103"/>
      <c r="AF85" s="103"/>
    </row>
    <row r="86" spans="1:57" ht="18" customHeight="1">
      <c r="A86" s="29">
        <v>72</v>
      </c>
      <c r="B86" s="185"/>
      <c r="C86" s="98"/>
      <c r="D86" s="98"/>
      <c r="E86" s="99"/>
      <c r="F86" s="98"/>
      <c r="G86" s="98">
        <f>$P$6</f>
        <v>0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100"/>
      <c r="T86" s="101"/>
      <c r="U86" s="103"/>
      <c r="V86" s="188"/>
      <c r="W86" s="188"/>
      <c r="X86" s="188"/>
      <c r="Y86" s="188"/>
      <c r="Z86" s="188"/>
      <c r="AA86" s="188"/>
      <c r="AB86" s="188"/>
      <c r="AC86" s="102"/>
      <c r="AD86" s="103"/>
      <c r="AE86" s="103"/>
      <c r="AF86" s="103"/>
    </row>
    <row r="87" spans="1:57" ht="18" customHeight="1">
      <c r="A87" s="29">
        <v>73</v>
      </c>
      <c r="B87" s="185"/>
      <c r="C87" s="98"/>
      <c r="D87" s="98"/>
      <c r="E87" s="99"/>
      <c r="F87" s="98"/>
      <c r="G87" s="98">
        <f>$P$6</f>
        <v>0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100"/>
      <c r="T87" s="101"/>
      <c r="U87" s="103"/>
      <c r="V87" s="188"/>
      <c r="W87" s="188"/>
      <c r="X87" s="188"/>
      <c r="Y87" s="188"/>
      <c r="Z87" s="188"/>
      <c r="AA87" s="188"/>
      <c r="AB87" s="188"/>
      <c r="AC87" s="102"/>
      <c r="AD87" s="103"/>
      <c r="AE87" s="103"/>
      <c r="AF87" s="103"/>
    </row>
    <row r="88" spans="1:57" ht="18" customHeight="1">
      <c r="A88" s="29">
        <v>74</v>
      </c>
      <c r="B88" s="185"/>
      <c r="C88" s="98"/>
      <c r="D88" s="98"/>
      <c r="E88" s="99"/>
      <c r="F88" s="98"/>
      <c r="G88" s="98">
        <f>$P$6</f>
        <v>0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100"/>
      <c r="T88" s="101"/>
      <c r="U88" s="103"/>
      <c r="V88" s="188"/>
      <c r="W88" s="188"/>
      <c r="X88" s="188"/>
      <c r="Y88" s="188"/>
      <c r="Z88" s="188"/>
      <c r="AA88" s="188"/>
      <c r="AB88" s="188"/>
      <c r="AC88" s="102"/>
      <c r="AD88" s="103"/>
      <c r="AE88" s="103"/>
      <c r="AF88" s="103"/>
    </row>
    <row r="89" spans="1:57" ht="18" customHeight="1">
      <c r="A89" s="29">
        <v>75</v>
      </c>
      <c r="B89" s="185"/>
      <c r="C89" s="98"/>
      <c r="D89" s="98"/>
      <c r="E89" s="99"/>
      <c r="F89" s="98"/>
      <c r="G89" s="98">
        <f>$P$6</f>
        <v>0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100"/>
      <c r="T89" s="101"/>
      <c r="U89" s="103"/>
      <c r="V89" s="188"/>
      <c r="W89" s="188"/>
      <c r="X89" s="188"/>
      <c r="Y89" s="188"/>
      <c r="Z89" s="188"/>
      <c r="AA89" s="188"/>
      <c r="AB89" s="188"/>
      <c r="AC89" s="102"/>
      <c r="AD89" s="103"/>
      <c r="AE89" s="103"/>
      <c r="AF89" s="103"/>
    </row>
    <row r="90" spans="1:57" ht="18" customHeight="1">
      <c r="A90" s="29">
        <v>76</v>
      </c>
      <c r="B90" s="185"/>
      <c r="C90" s="98"/>
      <c r="D90" s="98"/>
      <c r="E90" s="99"/>
      <c r="F90" s="98"/>
      <c r="G90" s="98">
        <f>$P$6</f>
        <v>0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100"/>
      <c r="T90" s="101"/>
      <c r="U90" s="103"/>
      <c r="V90" s="188"/>
      <c r="W90" s="188"/>
      <c r="X90" s="188"/>
      <c r="Y90" s="188"/>
      <c r="Z90" s="188"/>
      <c r="AA90" s="188"/>
      <c r="AB90" s="188"/>
      <c r="AC90" s="102"/>
      <c r="AD90" s="103"/>
      <c r="AE90" s="103"/>
      <c r="AF90" s="103"/>
    </row>
    <row r="91" spans="1:57" ht="18" customHeight="1">
      <c r="A91" s="29">
        <v>77</v>
      </c>
      <c r="B91" s="185"/>
      <c r="C91" s="98"/>
      <c r="D91" s="98"/>
      <c r="E91" s="99"/>
      <c r="F91" s="98"/>
      <c r="G91" s="98">
        <f>$P$6</f>
        <v>0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100"/>
      <c r="T91" s="101"/>
      <c r="U91" s="103"/>
      <c r="V91" s="188"/>
      <c r="W91" s="188"/>
      <c r="X91" s="188"/>
      <c r="Y91" s="188"/>
      <c r="Z91" s="188"/>
      <c r="AA91" s="188"/>
      <c r="AB91" s="188"/>
      <c r="AC91" s="102"/>
      <c r="AD91" s="103"/>
      <c r="AE91" s="103"/>
      <c r="AF91" s="103"/>
    </row>
    <row r="92" spans="1:57" ht="18" customHeight="1">
      <c r="A92" s="29">
        <v>78</v>
      </c>
      <c r="B92" s="185"/>
      <c r="C92" s="98"/>
      <c r="D92" s="98"/>
      <c r="E92" s="99"/>
      <c r="F92" s="98"/>
      <c r="G92" s="98">
        <f>$P$6</f>
        <v>0</v>
      </c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100"/>
      <c r="T92" s="101"/>
      <c r="U92" s="103"/>
      <c r="V92" s="188"/>
      <c r="W92" s="188"/>
      <c r="X92" s="188"/>
      <c r="Y92" s="188"/>
      <c r="Z92" s="188"/>
      <c r="AA92" s="188"/>
      <c r="AB92" s="188"/>
      <c r="AC92" s="102"/>
      <c r="AD92" s="103"/>
      <c r="AE92" s="103"/>
      <c r="AF92" s="103"/>
    </row>
    <row r="93" spans="1:57" ht="18" customHeight="1">
      <c r="A93" s="29">
        <v>79</v>
      </c>
      <c r="B93" s="185"/>
      <c r="C93" s="98"/>
      <c r="D93" s="98"/>
      <c r="E93" s="99"/>
      <c r="F93" s="98"/>
      <c r="G93" s="98">
        <f>$P$6</f>
        <v>0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100"/>
      <c r="T93" s="101"/>
      <c r="U93" s="103"/>
      <c r="V93" s="188"/>
      <c r="W93" s="188"/>
      <c r="X93" s="188"/>
      <c r="Y93" s="188"/>
      <c r="Z93" s="188"/>
      <c r="AA93" s="188"/>
      <c r="AB93" s="188"/>
      <c r="AC93" s="102"/>
      <c r="AD93" s="103"/>
      <c r="AE93" s="103"/>
      <c r="AF93" s="103"/>
    </row>
    <row r="94" spans="1:57" ht="18" customHeight="1" thickBot="1">
      <c r="A94" s="29">
        <v>80</v>
      </c>
      <c r="B94" s="186"/>
      <c r="C94" s="98"/>
      <c r="D94" s="98"/>
      <c r="E94" s="99"/>
      <c r="F94" s="98"/>
      <c r="G94" s="98">
        <f>$P$6</f>
        <v>0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100"/>
      <c r="T94" s="101"/>
      <c r="U94" s="199"/>
      <c r="V94" s="188"/>
      <c r="W94" s="188"/>
      <c r="X94" s="188"/>
      <c r="Y94" s="188"/>
      <c r="Z94" s="188"/>
      <c r="AA94" s="188"/>
      <c r="AB94" s="188"/>
      <c r="AC94" s="102"/>
      <c r="AD94" s="103"/>
      <c r="AE94" s="103"/>
      <c r="AF94" s="103"/>
    </row>
    <row r="95" spans="1:57" ht="17.25" customHeight="1">
      <c r="A95" s="40"/>
      <c r="B95" s="223" t="s">
        <v>107</v>
      </c>
      <c r="C95" s="36"/>
      <c r="D95" s="36"/>
      <c r="E95" s="225">
        <f>COUNTA(E15:E94)</f>
        <v>0</v>
      </c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4"/>
      <c r="AD95" s="161">
        <f>COUNTIF($AD$15:$AD$94,1)</f>
        <v>0</v>
      </c>
      <c r="AE95" s="228"/>
      <c r="AF95" s="229"/>
    </row>
    <row r="96" spans="1:57" ht="17.25" customHeight="1" thickBot="1">
      <c r="A96" s="41"/>
      <c r="B96" s="224"/>
      <c r="C96" s="37"/>
      <c r="D96" s="37"/>
      <c r="E96" s="22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6"/>
      <c r="AD96" s="162">
        <f>COUNTIF($AD$15:$AD$94,2)</f>
        <v>0</v>
      </c>
      <c r="AE96" s="230"/>
      <c r="AF96" s="231"/>
      <c r="AZ96" s="43"/>
      <c r="BA96" s="43"/>
      <c r="BB96" s="43"/>
      <c r="BC96" s="43"/>
      <c r="BD96" s="43"/>
      <c r="BE96" s="43"/>
    </row>
    <row r="97" spans="1:63" ht="7.5" customHeight="1">
      <c r="C97" s="22"/>
      <c r="D97" s="22"/>
      <c r="F97" s="22"/>
      <c r="G97" s="22"/>
      <c r="H97" s="22"/>
      <c r="I97" s="22"/>
      <c r="AQ97" s="43"/>
      <c r="AR97" s="43"/>
      <c r="AS97" s="43"/>
      <c r="AT97" s="43"/>
      <c r="AU97" s="43"/>
      <c r="AV97" s="43"/>
      <c r="AZ97" s="33"/>
      <c r="BA97" s="33"/>
      <c r="BB97" s="33"/>
      <c r="BC97" s="33"/>
      <c r="BD97" s="33"/>
      <c r="BE97" s="33"/>
      <c r="BF97" s="43"/>
    </row>
    <row r="98" spans="1:63" ht="21.75" customHeight="1">
      <c r="A98" s="33"/>
      <c r="B98" s="33"/>
      <c r="C98" s="33"/>
      <c r="D98" s="33"/>
      <c r="S98" s="209" t="s">
        <v>229</v>
      </c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189"/>
      <c r="AF98" s="50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BF98" s="33"/>
      <c r="BG98" s="33"/>
      <c r="BH98" s="33"/>
      <c r="BI98" s="33"/>
    </row>
    <row r="99" spans="1:63" s="33" customFormat="1" ht="21.75" customHeight="1">
      <c r="A99" s="22"/>
      <c r="B99" s="22"/>
      <c r="C99" s="22"/>
      <c r="D99" s="22"/>
      <c r="S99" s="209" t="s">
        <v>230</v>
      </c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189"/>
      <c r="AF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</row>
    <row r="100" spans="1:63" ht="21.75" customHeight="1">
      <c r="C100" s="22"/>
      <c r="D100" s="22"/>
    </row>
    <row r="101" spans="1:63" ht="21.75" customHeight="1">
      <c r="C101" s="22"/>
      <c r="D101" s="22"/>
    </row>
    <row r="102" spans="1:63" ht="21.75" customHeight="1">
      <c r="C102" s="22"/>
      <c r="D102" s="22"/>
    </row>
    <row r="103" spans="1:63" ht="21.75" customHeight="1">
      <c r="C103" s="22"/>
      <c r="D103" s="22"/>
      <c r="AI103" s="47"/>
      <c r="AJ103" s="47"/>
      <c r="AK103" s="43"/>
      <c r="AL103" s="43"/>
      <c r="AN103" s="43"/>
      <c r="AO103" s="43"/>
      <c r="AP103" s="43"/>
      <c r="AQ103" s="43"/>
    </row>
    <row r="104" spans="1:63" ht="21.75" customHeight="1">
      <c r="C104" s="22"/>
      <c r="D104" s="22"/>
    </row>
    <row r="105" spans="1:63" ht="21.75" customHeight="1">
      <c r="C105" s="22"/>
      <c r="D105" s="22"/>
    </row>
    <row r="106" spans="1:63" ht="21.75" customHeight="1">
      <c r="C106" s="22"/>
      <c r="D106" s="22"/>
    </row>
    <row r="107" spans="1:63" ht="21.75" customHeight="1">
      <c r="C107" s="22"/>
      <c r="D107" s="22"/>
    </row>
    <row r="108" spans="1:63" ht="21.75" customHeight="1">
      <c r="C108" s="22"/>
      <c r="D108" s="22"/>
    </row>
    <row r="109" spans="1:63" ht="21.75" customHeight="1">
      <c r="C109" s="22"/>
      <c r="D109" s="22"/>
      <c r="AZ109" s="34"/>
    </row>
    <row r="110" spans="1:63" ht="21.75" customHeight="1">
      <c r="AI110" s="43"/>
      <c r="AJ110" s="43"/>
      <c r="AK110" s="43"/>
      <c r="AL110" s="43"/>
      <c r="AM110" s="43"/>
      <c r="AN110" s="34"/>
      <c r="AO110" s="34"/>
      <c r="AP110" s="34"/>
      <c r="AQ110" s="43"/>
      <c r="AR110" s="43"/>
      <c r="AS110" s="43"/>
      <c r="AT110" s="43"/>
      <c r="AU110" s="43"/>
      <c r="AV110" s="43"/>
      <c r="AW110" s="43"/>
      <c r="AX110" s="34"/>
      <c r="AY110" s="34"/>
      <c r="AZ110" s="48"/>
      <c r="BA110" s="48"/>
      <c r="BB110" s="48"/>
    </row>
    <row r="111" spans="1:63" ht="21.75" customHeight="1">
      <c r="C111" s="22"/>
      <c r="D111" s="22"/>
      <c r="AI111" s="48"/>
      <c r="AU111" s="48"/>
      <c r="AV111" s="48"/>
      <c r="AW111" s="48"/>
      <c r="AX111" s="48"/>
      <c r="AY111" s="48"/>
      <c r="AZ111" s="48"/>
      <c r="BA111" s="48"/>
      <c r="BB111" s="48"/>
    </row>
    <row r="112" spans="1:63" ht="7.5" customHeight="1">
      <c r="C112" s="22"/>
      <c r="D112" s="22"/>
      <c r="AI112" s="48"/>
      <c r="AU112" s="48"/>
      <c r="AV112" s="48"/>
      <c r="AW112" s="48"/>
      <c r="AX112" s="48"/>
      <c r="AY112" s="48"/>
    </row>
    <row r="113" spans="1:43" ht="15" customHeight="1" thickBot="1">
      <c r="C113" s="22"/>
      <c r="D113" s="22"/>
    </row>
    <row r="114" spans="1:43" ht="28.5" customHeight="1" thickBot="1">
      <c r="A114" s="217" t="s">
        <v>44</v>
      </c>
      <c r="B114" s="218"/>
      <c r="C114" s="163"/>
      <c r="D114" s="163"/>
      <c r="E114" s="168" t="s">
        <v>20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227"/>
      <c r="Q114" s="227"/>
      <c r="R114" s="227"/>
      <c r="S114" s="227"/>
      <c r="T114" s="164"/>
      <c r="U114" s="166" t="s">
        <v>59</v>
      </c>
      <c r="V114" s="167"/>
      <c r="W114" s="167"/>
      <c r="X114" s="167"/>
      <c r="Y114" s="167"/>
      <c r="Z114" s="167"/>
      <c r="AA114" s="167"/>
      <c r="AB114" s="167"/>
      <c r="AD114" s="174"/>
      <c r="AE114" s="219"/>
      <c r="AF114" s="220"/>
      <c r="AG114" s="170" t="s">
        <v>204</v>
      </c>
    </row>
    <row r="115" spans="1:43" ht="7.5" customHeight="1">
      <c r="C115" s="22"/>
      <c r="D115" s="22"/>
      <c r="F115" s="27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V115" s="22"/>
      <c r="W115" s="22"/>
      <c r="X115" s="22"/>
      <c r="Y115" s="22"/>
      <c r="Z115" s="22"/>
      <c r="AA115" s="22"/>
      <c r="AB115" s="22"/>
    </row>
    <row r="116" spans="1:43" ht="17.25" customHeight="1" thickBot="1">
      <c r="B116" s="169" t="s">
        <v>201</v>
      </c>
      <c r="C116" s="157"/>
      <c r="D116" s="157"/>
      <c r="E116" s="212" t="s">
        <v>200</v>
      </c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</row>
    <row r="117" spans="1:43" ht="17.25" customHeight="1" thickTop="1" thickBot="1">
      <c r="C117" s="22"/>
      <c r="D117" s="22"/>
      <c r="E117" s="213" t="s">
        <v>199</v>
      </c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4" t="s">
        <v>202</v>
      </c>
      <c r="AE117" s="215"/>
      <c r="AF117" s="216"/>
      <c r="AI117" s="29"/>
      <c r="AJ117" s="29"/>
      <c r="AK117" s="43"/>
      <c r="AL117" s="43"/>
      <c r="AM117" s="34"/>
      <c r="AN117" s="43"/>
      <c r="AO117" s="43"/>
      <c r="AP117" s="43"/>
      <c r="AQ117" s="43"/>
    </row>
    <row r="118" spans="1:43" ht="18.75" customHeight="1" thickTop="1">
      <c r="C118" s="22"/>
      <c r="D118" s="22"/>
      <c r="AJ118" s="48"/>
      <c r="AK118" s="48"/>
      <c r="AL118" s="48"/>
      <c r="AM118" s="48"/>
      <c r="AN118" s="48"/>
      <c r="AO118" s="48"/>
      <c r="AP118" s="48"/>
      <c r="AQ118" s="48"/>
    </row>
    <row r="119" spans="1:43" ht="18.75" customHeight="1">
      <c r="C119" s="22"/>
      <c r="D119" s="22"/>
      <c r="AJ119" s="49"/>
      <c r="AK119" s="49"/>
      <c r="AL119" s="49"/>
      <c r="AM119" s="49"/>
      <c r="AN119" s="49"/>
      <c r="AO119" s="49"/>
      <c r="AP119" s="49"/>
      <c r="AQ119" s="49"/>
    </row>
    <row r="120" spans="1:43" ht="18.75" customHeight="1">
      <c r="C120" s="22"/>
      <c r="D120" s="22"/>
      <c r="AJ120" s="49"/>
      <c r="AK120" s="49"/>
      <c r="AL120" s="49"/>
      <c r="AM120" s="49"/>
      <c r="AN120" s="49"/>
      <c r="AO120" s="49"/>
      <c r="AP120" s="49"/>
      <c r="AQ120" s="49"/>
    </row>
    <row r="121" spans="1:43" ht="18.75" customHeight="1">
      <c r="C121" s="22"/>
      <c r="D121" s="22"/>
      <c r="AJ121" s="49"/>
      <c r="AK121" s="49"/>
      <c r="AL121" s="49"/>
      <c r="AM121" s="49"/>
      <c r="AN121" s="49"/>
      <c r="AO121" s="49"/>
      <c r="AP121" s="49"/>
      <c r="AQ121" s="49"/>
    </row>
    <row r="122" spans="1:43" ht="18.75" customHeight="1">
      <c r="C122" s="22"/>
      <c r="D122" s="22"/>
      <c r="AJ122" s="49"/>
      <c r="AK122" s="49"/>
      <c r="AL122" s="49"/>
      <c r="AM122" s="49"/>
      <c r="AN122" s="49"/>
      <c r="AO122" s="49"/>
      <c r="AP122" s="49"/>
      <c r="AQ122" s="49"/>
    </row>
    <row r="123" spans="1:43" ht="18.75" customHeight="1">
      <c r="C123" s="22"/>
      <c r="D123" s="22"/>
      <c r="AJ123" s="49"/>
      <c r="AK123" s="49"/>
      <c r="AL123" s="49"/>
      <c r="AM123" s="49"/>
      <c r="AN123" s="49"/>
      <c r="AO123" s="49"/>
      <c r="AP123" s="49"/>
      <c r="AQ123" s="49"/>
    </row>
    <row r="124" spans="1:43" ht="18.75" customHeight="1">
      <c r="C124" s="22"/>
      <c r="D124" s="22"/>
      <c r="AJ124" s="49"/>
      <c r="AK124" s="49"/>
      <c r="AL124" s="49"/>
      <c r="AM124" s="49"/>
      <c r="AN124" s="49"/>
      <c r="AO124" s="49"/>
      <c r="AP124" s="49"/>
      <c r="AQ124" s="49"/>
    </row>
    <row r="125" spans="1:43" ht="18.75" customHeight="1">
      <c r="C125" s="22"/>
      <c r="D125" s="22"/>
      <c r="AJ125" s="49"/>
      <c r="AK125" s="49"/>
      <c r="AL125" s="49"/>
      <c r="AM125" s="49"/>
      <c r="AN125" s="49"/>
      <c r="AO125" s="49"/>
      <c r="AP125" s="49"/>
      <c r="AQ125" s="49"/>
    </row>
    <row r="126" spans="1:43" ht="18.75" customHeight="1">
      <c r="C126" s="22"/>
      <c r="D126" s="22"/>
      <c r="AJ126" s="49"/>
      <c r="AK126" s="49"/>
      <c r="AL126" s="49"/>
      <c r="AM126" s="49"/>
      <c r="AN126" s="49"/>
      <c r="AO126" s="49"/>
      <c r="AP126" s="49"/>
      <c r="AQ126" s="49"/>
    </row>
    <row r="127" spans="1:43" ht="18.75" customHeight="1">
      <c r="C127" s="22"/>
      <c r="D127" s="22"/>
      <c r="AJ127" s="49"/>
      <c r="AK127" s="49"/>
      <c r="AL127" s="49"/>
      <c r="AM127" s="49"/>
      <c r="AN127" s="49"/>
      <c r="AO127" s="49"/>
      <c r="AP127" s="49"/>
      <c r="AQ127" s="49"/>
    </row>
    <row r="128" spans="1:43" ht="18.75" customHeight="1">
      <c r="C128" s="22"/>
      <c r="D128" s="22"/>
      <c r="AJ128" s="49"/>
      <c r="AK128" s="49"/>
      <c r="AL128" s="49"/>
      <c r="AM128" s="49"/>
      <c r="AN128" s="49"/>
      <c r="AO128" s="49"/>
      <c r="AP128" s="49"/>
      <c r="AQ128" s="49"/>
    </row>
    <row r="129" spans="2:4" ht="18.75" customHeight="1">
      <c r="C129" s="22"/>
      <c r="D129" s="22"/>
    </row>
    <row r="130" spans="2:4" ht="18.75" customHeight="1">
      <c r="C130" s="22"/>
      <c r="D130" s="22"/>
    </row>
    <row r="131" spans="2:4" ht="18.75" customHeight="1">
      <c r="C131" s="22"/>
      <c r="D131" s="22"/>
    </row>
    <row r="132" spans="2:4" ht="18.75" customHeight="1">
      <c r="C132" s="22"/>
      <c r="D132" s="22"/>
    </row>
    <row r="133" spans="2:4" ht="18.75" customHeight="1">
      <c r="C133" s="22"/>
      <c r="D133" s="22"/>
    </row>
    <row r="134" spans="2:4" ht="18.75" customHeight="1">
      <c r="C134" s="22"/>
      <c r="D134" s="22"/>
    </row>
    <row r="135" spans="2:4" ht="18.75" customHeight="1">
      <c r="C135" s="22"/>
      <c r="D135" s="22"/>
    </row>
    <row r="136" spans="2:4" ht="18.75" customHeight="1">
      <c r="C136" s="22"/>
      <c r="D136" s="22"/>
    </row>
    <row r="137" spans="2:4" ht="18.75" customHeight="1">
      <c r="C137" s="22"/>
      <c r="D137" s="22"/>
    </row>
    <row r="138" spans="2:4" ht="18.75" customHeight="1">
      <c r="C138" s="22"/>
      <c r="D138" s="22"/>
    </row>
    <row r="139" spans="2:4" ht="18.75" customHeight="1">
      <c r="C139" s="22"/>
      <c r="D139" s="22"/>
    </row>
    <row r="140" spans="2:4" ht="18.75" customHeight="1">
      <c r="B140" s="22" t="s">
        <v>60</v>
      </c>
      <c r="C140" s="22"/>
      <c r="D140" s="22"/>
    </row>
    <row r="141" spans="2:4" ht="18.75" customHeight="1">
      <c r="B141" s="22" t="s">
        <v>61</v>
      </c>
      <c r="C141" s="22"/>
      <c r="D141" s="22"/>
    </row>
    <row r="142" spans="2:4" ht="18.75" customHeight="1">
      <c r="B142" s="22" t="s">
        <v>62</v>
      </c>
    </row>
    <row r="143" spans="2:4" ht="18.75" customHeight="1">
      <c r="B143" s="22" t="s">
        <v>63</v>
      </c>
    </row>
    <row r="144" spans="2:4" ht="18.75" customHeight="1">
      <c r="B144" s="22" t="s">
        <v>64</v>
      </c>
    </row>
    <row r="145" spans="2:2" ht="18.75" customHeight="1">
      <c r="B145" s="22" t="s">
        <v>65</v>
      </c>
    </row>
    <row r="146" spans="2:2" ht="18.75" customHeight="1">
      <c r="B146" s="22" t="s">
        <v>66</v>
      </c>
    </row>
    <row r="147" spans="2:2" ht="18.75" customHeight="1">
      <c r="B147" s="22" t="s">
        <v>67</v>
      </c>
    </row>
    <row r="148" spans="2:2" ht="18.75" customHeight="1">
      <c r="B148" s="22" t="s">
        <v>68</v>
      </c>
    </row>
    <row r="149" spans="2:2" ht="18.75" customHeight="1">
      <c r="B149" s="22" t="s">
        <v>69</v>
      </c>
    </row>
    <row r="150" spans="2:2" ht="18.75" customHeight="1">
      <c r="B150" s="22" t="s">
        <v>70</v>
      </c>
    </row>
    <row r="151" spans="2:2" ht="18.75" customHeight="1">
      <c r="B151" s="22" t="s">
        <v>71</v>
      </c>
    </row>
    <row r="152" spans="2:2" ht="18.75" customHeight="1">
      <c r="B152" s="22" t="s">
        <v>72</v>
      </c>
    </row>
    <row r="153" spans="2:2" ht="18.75" customHeight="1">
      <c r="B153" s="22" t="s">
        <v>73</v>
      </c>
    </row>
    <row r="154" spans="2:2" ht="18.75" customHeight="1">
      <c r="B154" s="22" t="s">
        <v>74</v>
      </c>
    </row>
    <row r="155" spans="2:2" ht="18.75" customHeight="1">
      <c r="B155" s="22" t="s">
        <v>75</v>
      </c>
    </row>
    <row r="156" spans="2:2" ht="18.75" customHeight="1">
      <c r="B156" s="22" t="s">
        <v>76</v>
      </c>
    </row>
    <row r="157" spans="2:2" ht="18.75" customHeight="1">
      <c r="B157" s="22" t="s">
        <v>77</v>
      </c>
    </row>
    <row r="158" spans="2:2" ht="18.75" customHeight="1">
      <c r="B158" s="22" t="s">
        <v>78</v>
      </c>
    </row>
    <row r="159" spans="2:2" ht="18.75" customHeight="1">
      <c r="B159" s="22" t="s">
        <v>79</v>
      </c>
    </row>
    <row r="160" spans="2:2" ht="18.75" customHeight="1">
      <c r="B160" s="22" t="s">
        <v>80</v>
      </c>
    </row>
    <row r="161" spans="2:2" ht="18.75" customHeight="1">
      <c r="B161" s="22" t="s">
        <v>81</v>
      </c>
    </row>
    <row r="162" spans="2:2" ht="18.75" customHeight="1">
      <c r="B162" s="22" t="s">
        <v>82</v>
      </c>
    </row>
    <row r="163" spans="2:2" ht="18.75" customHeight="1">
      <c r="B163" s="22" t="s">
        <v>83</v>
      </c>
    </row>
    <row r="164" spans="2:2" ht="18.75" customHeight="1">
      <c r="B164" s="22" t="s">
        <v>84</v>
      </c>
    </row>
    <row r="165" spans="2:2" ht="18.75" customHeight="1">
      <c r="B165" s="22" t="s">
        <v>85</v>
      </c>
    </row>
    <row r="166" spans="2:2" ht="18.75" customHeight="1">
      <c r="B166" s="22" t="s">
        <v>86</v>
      </c>
    </row>
    <row r="167" spans="2:2" ht="18.75" customHeight="1">
      <c r="B167" s="22" t="s">
        <v>87</v>
      </c>
    </row>
    <row r="168" spans="2:2" ht="18.75" customHeight="1">
      <c r="B168" s="22" t="s">
        <v>88</v>
      </c>
    </row>
    <row r="169" spans="2:2" ht="18.75" customHeight="1">
      <c r="B169" s="22" t="s">
        <v>89</v>
      </c>
    </row>
    <row r="170" spans="2:2" ht="18.75" customHeight="1">
      <c r="B170" s="22" t="s">
        <v>90</v>
      </c>
    </row>
    <row r="171" spans="2:2" ht="18.75" customHeight="1">
      <c r="B171" s="22" t="s">
        <v>91</v>
      </c>
    </row>
    <row r="172" spans="2:2" ht="18.75" customHeight="1">
      <c r="B172" s="22" t="s">
        <v>92</v>
      </c>
    </row>
    <row r="173" spans="2:2" ht="18.75" customHeight="1">
      <c r="B173" s="22" t="s">
        <v>93</v>
      </c>
    </row>
    <row r="174" spans="2:2" ht="18.75" customHeight="1">
      <c r="B174" s="22" t="s">
        <v>94</v>
      </c>
    </row>
    <row r="175" spans="2:2" ht="18.75" customHeight="1">
      <c r="B175" s="22" t="s">
        <v>95</v>
      </c>
    </row>
    <row r="176" spans="2:2" ht="18.75" customHeight="1">
      <c r="B176" s="22" t="s">
        <v>96</v>
      </c>
    </row>
    <row r="177" spans="2:2" ht="18.75" customHeight="1">
      <c r="B177" s="22" t="s">
        <v>97</v>
      </c>
    </row>
    <row r="178" spans="2:2" ht="18.75" customHeight="1">
      <c r="B178" s="22" t="s">
        <v>98</v>
      </c>
    </row>
    <row r="179" spans="2:2" ht="18.75" customHeight="1">
      <c r="B179" s="22" t="s">
        <v>99</v>
      </c>
    </row>
    <row r="180" spans="2:2" ht="18.75" customHeight="1">
      <c r="B180" s="22" t="s">
        <v>100</v>
      </c>
    </row>
    <row r="181" spans="2:2" ht="18.75" customHeight="1">
      <c r="B181" s="22" t="s">
        <v>101</v>
      </c>
    </row>
    <row r="182" spans="2:2" ht="18.75" customHeight="1">
      <c r="B182" s="22" t="s">
        <v>102</v>
      </c>
    </row>
    <row r="183" spans="2:2" ht="18.75" customHeight="1">
      <c r="B183" s="22" t="s">
        <v>103</v>
      </c>
    </row>
    <row r="184" spans="2:2" ht="18.75" customHeight="1">
      <c r="B184" s="22" t="s">
        <v>104</v>
      </c>
    </row>
    <row r="185" spans="2:2" ht="18.75" customHeight="1">
      <c r="B185" s="22" t="s">
        <v>105</v>
      </c>
    </row>
    <row r="186" spans="2:2" ht="18.75" customHeight="1">
      <c r="B186" s="22" t="s">
        <v>106</v>
      </c>
    </row>
  </sheetData>
  <sheetProtection password="E552" sheet="1" selectLockedCells="1"/>
  <dataConsolidate/>
  <mergeCells count="24">
    <mergeCell ref="A2:B3"/>
    <mergeCell ref="P3:AF3"/>
    <mergeCell ref="AE95:AF96"/>
    <mergeCell ref="E4:AF7"/>
    <mergeCell ref="A4:B7"/>
    <mergeCell ref="A8:A10"/>
    <mergeCell ref="A12:E12"/>
    <mergeCell ref="AE12:AF12"/>
    <mergeCell ref="AE10:AF10"/>
    <mergeCell ref="E116:AD116"/>
    <mergeCell ref="E117:AC117"/>
    <mergeCell ref="AD117:AF117"/>
    <mergeCell ref="A114:B114"/>
    <mergeCell ref="AE114:AF114"/>
    <mergeCell ref="E8:AF8"/>
    <mergeCell ref="B95:B96"/>
    <mergeCell ref="E95:E96"/>
    <mergeCell ref="P114:S114"/>
    <mergeCell ref="P10:AC10"/>
    <mergeCell ref="P95:AC96"/>
    <mergeCell ref="P2:AF2"/>
    <mergeCell ref="S98:AD98"/>
    <mergeCell ref="S99:AD99"/>
    <mergeCell ref="S9:AF9"/>
  </mergeCells>
  <phoneticPr fontId="1"/>
  <conditionalFormatting sqref="C15:AF83 C89:AF94">
    <cfRule type="expression" dxfId="13" priority="13" stopIfTrue="1">
      <formula>IF($AD15=2,TRUE,FALSE)</formula>
    </cfRule>
  </conditionalFormatting>
  <conditionalFormatting sqref="E8 P10 P114 AD114 AE12 AE10 E9:S9 E4">
    <cfRule type="cellIs" dxfId="12" priority="23" stopIfTrue="1" operator="equal">
      <formula>0</formula>
    </cfRule>
  </conditionalFormatting>
  <conditionalFormatting sqref="E2:P3">
    <cfRule type="cellIs" dxfId="11" priority="8" stopIfTrue="1" operator="equal">
      <formula>""</formula>
    </cfRule>
  </conditionalFormatting>
  <conditionalFormatting sqref="B15:B94">
    <cfRule type="expression" dxfId="10" priority="37" stopIfTrue="1">
      <formula>IF($P$2&lt;&gt;$BC$1,TRUE,FALSE)</formula>
    </cfRule>
    <cfRule type="expression" dxfId="9" priority="38" stopIfTrue="1">
      <formula>IF($AD15=2,TRUE,FALSE)</formula>
    </cfRule>
  </conditionalFormatting>
  <conditionalFormatting sqref="AE98:AE99">
    <cfRule type="cellIs" dxfId="8" priority="40" stopIfTrue="1" operator="equal">
      <formula>""</formula>
    </cfRule>
  </conditionalFormatting>
  <conditionalFormatting sqref="AE114">
    <cfRule type="cellIs" dxfId="4" priority="48" stopIfTrue="1" operator="notEqual">
      <formula>""</formula>
    </cfRule>
    <cfRule type="expression" dxfId="3" priority="49" stopIfTrue="1">
      <formula>IF($AD$114="振込",TRUE,FALSE)</formula>
    </cfRule>
  </conditionalFormatting>
  <conditionalFormatting sqref="C84:AF88">
    <cfRule type="expression" dxfId="2" priority="1" stopIfTrue="1">
      <formula>IF($AD84=2,TRUE,FALSE)</formula>
    </cfRule>
  </conditionalFormatting>
  <dataValidations xWindow="706" yWindow="334" count="16">
    <dataValidation type="list" allowBlank="1" showInputMessage="1" showErrorMessage="1" sqref="AD114">
      <formula1>"振込,書留,現金"</formula1>
    </dataValidation>
    <dataValidation imeMode="hiragana" allowBlank="1" showInputMessage="1" showErrorMessage="1" sqref="AE114 S9 E8:AF8 Q15:R94 F15:O94"/>
    <dataValidation imeMode="halfAlpha" allowBlank="1" showInputMessage="1" showErrorMessage="1" sqref="P114 AE12:AF12 P10 AD10:AE10 E9 C15:D94 U15:AB94"/>
    <dataValidation imeMode="fullKatakana" allowBlank="1" showInputMessage="1" showErrorMessage="1" sqref="T15:T94"/>
    <dataValidation imeMode="hiragana" allowBlank="1" showInputMessage="1" showErrorMessage="1" prompt="苗字と名前の間は全角スペース！" sqref="E15:E94"/>
    <dataValidation imeMode="fullKatakana" allowBlank="1" showInputMessage="1" showErrorMessage="1" prompt="苗字と名前の間は全角スペース！" sqref="S15:S94"/>
    <dataValidation type="list" imeMode="halfAlpha" allowBlank="1" showInputMessage="1" showErrorMessage="1" prompt="リストから選択！_x000a_男：1_x000a_女：2" sqref="AD15:AD94">
      <formula1>"1,2"</formula1>
    </dataValidation>
    <dataValidation type="list" allowBlank="1" showInputMessage="1" showErrorMessage="1" sqref="P9">
      <formula1>$B$140:$B$186</formula1>
    </dataValidation>
    <dataValidation imeMode="halfAlpha" allowBlank="1" showInputMessage="1" showErrorMessage="1" prompt="大学生以下は省略可！" sqref="AC15:AC94"/>
    <dataValidation imeMode="halfAlpha" allowBlank="1" showInputMessage="1" showErrorMessage="1" prompt="左記「出場種目」毎に速い順に「1」から！" sqref="AF15:AF94"/>
    <dataValidation imeMode="halfAlpha" allowBlank="1" showInputMessage="1" showErrorMessage="1" prompt="大会回数を数字のみ入力！" sqref="E2:E3"/>
    <dataValidation imeMode="halfAlpha" allowBlank="1" showInputMessage="1" showErrorMessage="1" prompt="ｶﾙﾌｶｯﾌﾟの成人・高校のみ入力!!" sqref="B15:B94"/>
    <dataValidation imeMode="hiragana" allowBlank="1" showInputMessage="1" showErrorMessage="1" prompt="ﾌﾟﾛｸﾞﾗﾑに掲載する所属名_x000a_(例)○○小" sqref="P15:P94"/>
    <dataValidation type="list" allowBlank="1" showInputMessage="1" showErrorMessage="1" sqref="P2">
      <formula1>大会名</formula1>
    </dataValidation>
    <dataValidation type="list" allowBlank="1" showInputMessage="1" showErrorMessage="1" error="カルフカップ以外は、リストの上方に選択項目があります。再度、確認願います。" sqref="AE15:AE94">
      <formula1>INDIRECT($P$2)</formula1>
    </dataValidation>
    <dataValidation type="list" imeMode="halfAlpha" allowBlank="1" showInputMessage="1" showErrorMessage="1" prompt="リストから選択" sqref="E4:AF7">
      <formula1>"長岡市,小千谷市,十日町市Ａ(旧十日町市),十日町市Ｂ(松代・松之山地域),十日町市Ｃ(中里・川西地域),南魚沼市・湯沢町,魚沼市,津南町,上越地区"</formula1>
    </dataValidation>
  </dataValidations>
  <printOptions horizontalCentered="1" verticalCentered="1"/>
  <pageMargins left="0.59055118110236227" right="0.59055118110236227" top="0.59055118110236227" bottom="0.39370078740157483" header="0.19685039370078741" footer="0.19685039370078741"/>
  <pageSetup paperSize="9" scale="77" fitToHeight="0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rowBreaks count="1" manualBreakCount="1">
    <brk id="59" max="3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X38"/>
  <sheetViews>
    <sheetView showGridLines="0" showZeros="0" view="pageBreakPreview" zoomScaleNormal="100" zoomScaleSheetLayoutView="100" workbookViewId="0">
      <selection activeCell="G17" sqref="G17"/>
    </sheetView>
  </sheetViews>
  <sheetFormatPr defaultRowHeight="13.5"/>
  <cols>
    <col min="1" max="1" width="10.375" style="51" customWidth="1"/>
    <col min="2" max="2" width="8.75" style="51" customWidth="1"/>
    <col min="3" max="21" width="3.75" style="51" customWidth="1"/>
    <col min="22" max="16384" width="9" style="51"/>
  </cols>
  <sheetData>
    <row r="1" spans="1:21" ht="21.75" customHeight="1">
      <c r="A1" s="245" t="s">
        <v>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21" ht="34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ht="4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22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3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32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31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4" customHeight="1" thickBot="1">
      <c r="A8" s="248" t="s">
        <v>25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</row>
    <row r="9" spans="1:21" ht="21.75" customHeight="1">
      <c r="A9" s="274" t="s">
        <v>3</v>
      </c>
      <c r="B9" s="53" t="s">
        <v>47</v>
      </c>
      <c r="C9" s="269"/>
      <c r="D9" s="270"/>
      <c r="E9" s="271"/>
      <c r="F9" s="272"/>
      <c r="G9" s="270"/>
      <c r="H9" s="270"/>
      <c r="I9" s="273"/>
      <c r="J9" s="269"/>
      <c r="K9" s="270"/>
      <c r="L9" s="270"/>
      <c r="M9" s="271"/>
      <c r="N9" s="269"/>
      <c r="O9" s="270"/>
      <c r="P9" s="270"/>
      <c r="Q9" s="271"/>
      <c r="R9" s="269"/>
      <c r="S9" s="270"/>
      <c r="T9" s="270"/>
      <c r="U9" s="271"/>
    </row>
    <row r="10" spans="1:21" ht="22.5" customHeight="1" thickBot="1">
      <c r="A10" s="275"/>
      <c r="B10" s="54" t="s">
        <v>13</v>
      </c>
      <c r="C10" s="55" t="s">
        <v>4</v>
      </c>
      <c r="D10" s="56" t="s">
        <v>5</v>
      </c>
      <c r="E10" s="57" t="s">
        <v>6</v>
      </c>
      <c r="F10" s="55" t="s">
        <v>7</v>
      </c>
      <c r="G10" s="58" t="s">
        <v>4</v>
      </c>
      <c r="H10" s="56" t="s">
        <v>5</v>
      </c>
      <c r="I10" s="57" t="s">
        <v>6</v>
      </c>
      <c r="J10" s="55" t="s">
        <v>7</v>
      </c>
      <c r="K10" s="58" t="s">
        <v>4</v>
      </c>
      <c r="L10" s="56" t="s">
        <v>5</v>
      </c>
      <c r="M10" s="57" t="s">
        <v>6</v>
      </c>
      <c r="N10" s="55" t="s">
        <v>7</v>
      </c>
      <c r="O10" s="58" t="s">
        <v>4</v>
      </c>
      <c r="P10" s="56" t="s">
        <v>5</v>
      </c>
      <c r="Q10" s="57" t="s">
        <v>6</v>
      </c>
      <c r="R10" s="55" t="s">
        <v>7</v>
      </c>
      <c r="S10" s="58" t="s">
        <v>4</v>
      </c>
      <c r="T10" s="56" t="s">
        <v>5</v>
      </c>
      <c r="U10" s="57" t="s">
        <v>6</v>
      </c>
    </row>
    <row r="11" spans="1:21" ht="22.5" customHeight="1" thickTop="1">
      <c r="A11" s="59" t="s">
        <v>23</v>
      </c>
      <c r="B11" s="60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59" t="s">
        <v>24</v>
      </c>
      <c r="B12" s="61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264" t="s">
        <v>2</v>
      </c>
      <c r="B13" s="62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265"/>
      <c r="B14" s="63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276" t="s">
        <v>8</v>
      </c>
      <c r="B15" s="60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276"/>
      <c r="B16" s="61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>
      <c r="A17" s="264" t="s">
        <v>9</v>
      </c>
      <c r="B17" s="62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>
      <c r="A18" s="265"/>
      <c r="B18" s="63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>
      <c r="A19" s="280" t="s">
        <v>22</v>
      </c>
      <c r="B19" s="60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>
      <c r="A20" s="281"/>
      <c r="B20" s="64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>
      <c r="A21" s="264" t="s">
        <v>1</v>
      </c>
      <c r="B21" s="65" t="s">
        <v>14</v>
      </c>
      <c r="C21" s="66">
        <f>SUMIF($B$11:$B$20,$B21,C$11:C$20)</f>
        <v>0</v>
      </c>
      <c r="D21" s="67">
        <f t="shared" ref="D21:S22" si="0">SUMIF($B$11:$B$20,$B21,D$11:D$20)</f>
        <v>0</v>
      </c>
      <c r="E21" s="68">
        <f t="shared" si="0"/>
        <v>0</v>
      </c>
      <c r="F21" s="66">
        <f t="shared" si="0"/>
        <v>0</v>
      </c>
      <c r="G21" s="69">
        <f t="shared" si="0"/>
        <v>0</v>
      </c>
      <c r="H21" s="67">
        <f t="shared" si="0"/>
        <v>0</v>
      </c>
      <c r="I21" s="68">
        <f t="shared" si="0"/>
        <v>0</v>
      </c>
      <c r="J21" s="66">
        <f t="shared" si="0"/>
        <v>0</v>
      </c>
      <c r="K21" s="69">
        <f t="shared" si="0"/>
        <v>0</v>
      </c>
      <c r="L21" s="67">
        <f t="shared" si="0"/>
        <v>0</v>
      </c>
      <c r="M21" s="68">
        <f t="shared" si="0"/>
        <v>0</v>
      </c>
      <c r="N21" s="66">
        <f t="shared" si="0"/>
        <v>0</v>
      </c>
      <c r="O21" s="69">
        <f t="shared" si="0"/>
        <v>0</v>
      </c>
      <c r="P21" s="67">
        <f t="shared" si="0"/>
        <v>0</v>
      </c>
      <c r="Q21" s="68">
        <f t="shared" si="0"/>
        <v>0</v>
      </c>
      <c r="R21" s="66">
        <f t="shared" si="0"/>
        <v>0</v>
      </c>
      <c r="S21" s="69">
        <f t="shared" si="0"/>
        <v>0</v>
      </c>
      <c r="T21" s="67">
        <f>SUMIF($B$11:$B$20,$B21,T$11:T$20)</f>
        <v>0</v>
      </c>
      <c r="U21" s="68">
        <f>SUMIF($B$11:$B$20,$B21,U$11:U$20)</f>
        <v>0</v>
      </c>
    </row>
    <row r="22" spans="1:24" ht="22.5" customHeight="1" thickBot="1">
      <c r="A22" s="276"/>
      <c r="B22" s="61" t="s">
        <v>15</v>
      </c>
      <c r="C22" s="70">
        <f>SUMIF($B$11:$B$20,$B22,C$11:C$20)</f>
        <v>0</v>
      </c>
      <c r="D22" s="71">
        <f t="shared" si="0"/>
        <v>0</v>
      </c>
      <c r="E22" s="72">
        <f t="shared" si="0"/>
        <v>0</v>
      </c>
      <c r="F22" s="70">
        <f t="shared" si="0"/>
        <v>0</v>
      </c>
      <c r="G22" s="73">
        <f t="shared" si="0"/>
        <v>0</v>
      </c>
      <c r="H22" s="71">
        <f t="shared" si="0"/>
        <v>0</v>
      </c>
      <c r="I22" s="72">
        <f t="shared" si="0"/>
        <v>0</v>
      </c>
      <c r="J22" s="70">
        <f t="shared" si="0"/>
        <v>0</v>
      </c>
      <c r="K22" s="73">
        <f t="shared" si="0"/>
        <v>0</v>
      </c>
      <c r="L22" s="71">
        <f t="shared" si="0"/>
        <v>0</v>
      </c>
      <c r="M22" s="72">
        <f t="shared" si="0"/>
        <v>0</v>
      </c>
      <c r="N22" s="70">
        <f t="shared" si="0"/>
        <v>0</v>
      </c>
      <c r="O22" s="73">
        <f t="shared" si="0"/>
        <v>0</v>
      </c>
      <c r="P22" s="71">
        <f t="shared" si="0"/>
        <v>0</v>
      </c>
      <c r="Q22" s="72">
        <f t="shared" si="0"/>
        <v>0</v>
      </c>
      <c r="R22" s="70">
        <f t="shared" si="0"/>
        <v>0</v>
      </c>
      <c r="S22" s="73">
        <f t="shared" si="0"/>
        <v>0</v>
      </c>
      <c r="T22" s="71">
        <f>SUMIF($B$11:$B$20,$B22,T$11:T$20)</f>
        <v>0</v>
      </c>
      <c r="U22" s="72">
        <f>SUMIF($B$11:$B$20,$B22,U$11:U$20)</f>
        <v>0</v>
      </c>
    </row>
    <row r="23" spans="1:24" ht="27.75" customHeight="1" thickBot="1">
      <c r="A23" s="217" t="s">
        <v>26</v>
      </c>
      <c r="B23" s="267"/>
      <c r="C23" s="74">
        <f>SUM(C21:C22)</f>
        <v>0</v>
      </c>
      <c r="D23" s="75">
        <f t="shared" ref="D23:U23" si="1">SUM(D21:D22)</f>
        <v>0</v>
      </c>
      <c r="E23" s="76">
        <f t="shared" si="1"/>
        <v>0</v>
      </c>
      <c r="F23" s="74">
        <f t="shared" si="1"/>
        <v>0</v>
      </c>
      <c r="G23" s="77">
        <f t="shared" si="1"/>
        <v>0</v>
      </c>
      <c r="H23" s="75">
        <f t="shared" si="1"/>
        <v>0</v>
      </c>
      <c r="I23" s="76">
        <f t="shared" si="1"/>
        <v>0</v>
      </c>
      <c r="J23" s="74">
        <f t="shared" si="1"/>
        <v>0</v>
      </c>
      <c r="K23" s="77">
        <f t="shared" si="1"/>
        <v>0</v>
      </c>
      <c r="L23" s="75">
        <f t="shared" si="1"/>
        <v>0</v>
      </c>
      <c r="M23" s="76">
        <f>SUM(M21:M22)</f>
        <v>0</v>
      </c>
      <c r="N23" s="74">
        <f t="shared" si="1"/>
        <v>0</v>
      </c>
      <c r="O23" s="77">
        <f t="shared" si="1"/>
        <v>0</v>
      </c>
      <c r="P23" s="75">
        <f t="shared" si="1"/>
        <v>0</v>
      </c>
      <c r="Q23" s="76">
        <f t="shared" si="1"/>
        <v>0</v>
      </c>
      <c r="R23" s="74">
        <f t="shared" si="1"/>
        <v>0</v>
      </c>
      <c r="S23" s="77">
        <f t="shared" si="1"/>
        <v>0</v>
      </c>
      <c r="T23" s="75">
        <f t="shared" si="1"/>
        <v>0</v>
      </c>
      <c r="U23" s="76">
        <f t="shared" si="1"/>
        <v>0</v>
      </c>
    </row>
    <row r="24" spans="1:24" ht="18" customHeight="1">
      <c r="A24" s="30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4" ht="15" customHeight="1">
      <c r="A25" s="78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30"/>
      <c r="S25" s="30"/>
      <c r="T25" s="30"/>
      <c r="U25" s="30"/>
    </row>
    <row r="26" spans="1:24" ht="15" customHeight="1">
      <c r="A26" s="78" t="s">
        <v>49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30"/>
      <c r="S26" s="30"/>
      <c r="T26" s="30"/>
      <c r="U26" s="30"/>
    </row>
    <row r="27" spans="1:24" ht="18" customHeight="1">
      <c r="A27" s="254" t="s">
        <v>27</v>
      </c>
      <c r="B27" s="255"/>
      <c r="C27" s="252" t="s">
        <v>51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</row>
    <row r="28" spans="1:24" ht="18" customHeight="1">
      <c r="A28" s="254" t="s">
        <v>28</v>
      </c>
      <c r="B28" s="255"/>
      <c r="C28" s="252" t="s">
        <v>52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</row>
    <row r="29" spans="1:24" ht="10.5" customHeight="1" thickBo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30"/>
      <c r="S29" s="30"/>
      <c r="T29" s="30"/>
      <c r="U29" s="30"/>
    </row>
    <row r="30" spans="1:24" ht="27.75" customHeight="1" thickBot="1">
      <c r="A30" s="256" t="s">
        <v>11</v>
      </c>
      <c r="B30" s="257"/>
      <c r="C30" s="282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4"/>
    </row>
    <row r="31" spans="1:24" ht="18.75" customHeight="1">
      <c r="A31" s="268" t="s">
        <v>32</v>
      </c>
      <c r="B31" s="268"/>
      <c r="C31" s="268"/>
      <c r="D31" s="268"/>
      <c r="E31" s="259"/>
      <c r="F31" s="259"/>
      <c r="G31" s="80" t="s">
        <v>30</v>
      </c>
      <c r="H31" s="259"/>
      <c r="I31" s="259"/>
      <c r="J31" s="266" t="s">
        <v>31</v>
      </c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W31" s="81"/>
      <c r="X31" s="82"/>
    </row>
    <row r="32" spans="1:24" ht="22.5" customHeight="1">
      <c r="A32" s="260" t="s">
        <v>41</v>
      </c>
      <c r="B32" s="83" t="s">
        <v>37</v>
      </c>
      <c r="C32" s="21"/>
      <c r="D32" s="84" t="s">
        <v>33</v>
      </c>
      <c r="E32" s="262" t="s">
        <v>34</v>
      </c>
      <c r="F32" s="263"/>
      <c r="G32" s="263"/>
      <c r="H32" s="21"/>
      <c r="I32" s="84" t="s">
        <v>33</v>
      </c>
      <c r="J32" s="262" t="s">
        <v>36</v>
      </c>
      <c r="K32" s="263"/>
      <c r="L32" s="263"/>
      <c r="M32" s="21"/>
      <c r="N32" s="84" t="s">
        <v>33</v>
      </c>
      <c r="O32" s="262" t="s">
        <v>35</v>
      </c>
      <c r="P32" s="263"/>
      <c r="Q32" s="263"/>
      <c r="R32" s="21"/>
      <c r="S32" s="85" t="s">
        <v>33</v>
      </c>
      <c r="U32" s="86"/>
    </row>
    <row r="33" spans="1:21" ht="22.5" customHeight="1">
      <c r="A33" s="261"/>
      <c r="B33" s="87" t="s">
        <v>38</v>
      </c>
      <c r="C33" s="251"/>
      <c r="D33" s="251"/>
      <c r="E33" s="251"/>
      <c r="F33" s="251"/>
      <c r="G33" s="87" t="s">
        <v>40</v>
      </c>
      <c r="H33" s="31"/>
      <c r="I33" s="88" t="s">
        <v>33</v>
      </c>
      <c r="J33" s="249" t="s">
        <v>42</v>
      </c>
      <c r="K33" s="250"/>
      <c r="L33" s="250"/>
      <c r="M33" s="250"/>
      <c r="N33" s="250"/>
      <c r="O33" s="251"/>
      <c r="P33" s="251"/>
      <c r="Q33" s="251"/>
      <c r="R33" s="251"/>
      <c r="S33" s="89" t="s">
        <v>39</v>
      </c>
      <c r="T33" s="90"/>
      <c r="U33" s="90"/>
    </row>
    <row r="34" spans="1:21" ht="6" customHeight="1">
      <c r="A34" s="30"/>
      <c r="B34" s="30"/>
      <c r="C34" s="91"/>
      <c r="D34" s="91"/>
      <c r="E34" s="91"/>
      <c r="F34" s="91"/>
      <c r="G34" s="91"/>
      <c r="H34" s="91"/>
      <c r="I34" s="91"/>
      <c r="J34" s="30"/>
      <c r="K34" s="30"/>
      <c r="L34" s="30"/>
      <c r="M34" s="91"/>
      <c r="N34" s="91"/>
      <c r="O34" s="91"/>
      <c r="P34" s="91"/>
      <c r="Q34" s="91"/>
      <c r="R34" s="91"/>
      <c r="S34" s="91"/>
      <c r="T34" s="91"/>
      <c r="U34" s="91"/>
    </row>
    <row r="35" spans="1:21" ht="18.75" customHeight="1">
      <c r="A35" s="258" t="s">
        <v>43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</row>
    <row r="36" spans="1:21" ht="15" customHeight="1">
      <c r="A36" s="279" t="s">
        <v>50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</row>
    <row r="37" spans="1:21" ht="15" customHeight="1">
      <c r="A37" s="278" t="s">
        <v>12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</row>
    <row r="38" spans="1:21" ht="18" customHeight="1">
      <c r="A38" s="277" t="s">
        <v>29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</row>
  </sheetData>
  <sheetProtection sheet="1" objects="1" scenarios="1" selectLockedCells="1"/>
  <mergeCells count="36">
    <mergeCell ref="A15:A16"/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J9:M9"/>
    <mergeCell ref="R9:U9"/>
    <mergeCell ref="A13:A14"/>
    <mergeCell ref="F9:I9"/>
    <mergeCell ref="N9:Q9"/>
    <mergeCell ref="C9:E9"/>
    <mergeCell ref="A9:A10"/>
    <mergeCell ref="A35:U35"/>
    <mergeCell ref="E31:F31"/>
    <mergeCell ref="H31:I31"/>
    <mergeCell ref="A32:A33"/>
    <mergeCell ref="E32:G32"/>
    <mergeCell ref="A17:A18"/>
    <mergeCell ref="J31:U31"/>
    <mergeCell ref="A23:B23"/>
    <mergeCell ref="A31:D31"/>
    <mergeCell ref="A1:U1"/>
    <mergeCell ref="A2:U2"/>
    <mergeCell ref="A8:U8"/>
    <mergeCell ref="J33:N33"/>
    <mergeCell ref="O33:R33"/>
    <mergeCell ref="C28:U28"/>
    <mergeCell ref="C27:U27"/>
    <mergeCell ref="A28:B28"/>
    <mergeCell ref="A27:B27"/>
    <mergeCell ref="A30:B30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2">
    <dataValidation imeMode="halfAlpha" allowBlank="1" showInputMessage="1" showErrorMessage="1" sqref="C11:U20 E31:F31 H31:I31 C32 H32 R32 M32 H33"/>
    <dataValidation imeMode="hiragana" allowBlank="1" showInputMessage="1" showErrorMessage="1" sqref="C30:U30 O33:R33 C33:F33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showZeros="0" workbookViewId="0">
      <selection activeCell="F22" sqref="F22:I27"/>
    </sheetView>
  </sheetViews>
  <sheetFormatPr defaultRowHeight="13.5"/>
  <cols>
    <col min="1" max="1" width="20.125" style="126" bestFit="1" customWidth="1"/>
    <col min="2" max="2" width="8.75" style="126" customWidth="1"/>
    <col min="3" max="5" width="9" style="126"/>
    <col min="6" max="6" width="20.125" style="126" bestFit="1" customWidth="1"/>
    <col min="7" max="7" width="8.75" style="126" customWidth="1"/>
    <col min="8" max="10" width="9" style="126"/>
    <col min="11" max="11" width="26.75" style="126" bestFit="1" customWidth="1"/>
    <col min="12" max="12" width="15" style="126" customWidth="1"/>
    <col min="13" max="13" width="8.75" style="126" customWidth="1"/>
    <col min="14" max="16384" width="9" style="126"/>
  </cols>
  <sheetData>
    <row r="1" spans="1:15">
      <c r="A1" s="287" t="s">
        <v>192</v>
      </c>
      <c r="B1" s="287"/>
      <c r="C1" s="287"/>
      <c r="D1" s="287"/>
      <c r="E1" s="33"/>
      <c r="F1" s="287" t="s">
        <v>193</v>
      </c>
      <c r="G1" s="287"/>
      <c r="H1" s="287"/>
      <c r="I1" s="287"/>
      <c r="J1" s="33"/>
      <c r="K1" s="288" t="s">
        <v>219</v>
      </c>
      <c r="L1" s="288"/>
      <c r="M1" s="288"/>
      <c r="N1" s="288"/>
      <c r="O1" s="288"/>
    </row>
    <row r="2" spans="1:15" ht="14.25" thickBot="1">
      <c r="A2" s="33"/>
      <c r="B2" s="33"/>
      <c r="C2" s="33"/>
      <c r="D2" s="119"/>
      <c r="E2" s="119"/>
      <c r="F2" s="33"/>
      <c r="G2" s="33"/>
      <c r="H2" s="33"/>
      <c r="I2" s="119"/>
      <c r="J2" s="119"/>
      <c r="K2" s="33"/>
      <c r="L2" s="33"/>
      <c r="M2" s="33"/>
      <c r="N2" s="33"/>
      <c r="O2" s="33"/>
    </row>
    <row r="3" spans="1:15" ht="14.25" thickBot="1">
      <c r="A3" s="127" t="s">
        <v>57</v>
      </c>
      <c r="B3" s="143" t="s">
        <v>191</v>
      </c>
      <c r="C3" s="148" t="s">
        <v>194</v>
      </c>
      <c r="D3" s="124" t="s">
        <v>196</v>
      </c>
      <c r="E3" s="33"/>
      <c r="F3" s="127" t="s">
        <v>57</v>
      </c>
      <c r="G3" s="143" t="s">
        <v>191</v>
      </c>
      <c r="H3" s="148" t="s">
        <v>194</v>
      </c>
      <c r="I3" s="124" t="s">
        <v>196</v>
      </c>
      <c r="J3" s="33"/>
      <c r="K3" s="142" t="s">
        <v>195</v>
      </c>
      <c r="L3" s="127" t="s">
        <v>218</v>
      </c>
      <c r="M3" s="143" t="s">
        <v>197</v>
      </c>
      <c r="N3" s="148" t="s">
        <v>194</v>
      </c>
      <c r="O3" s="124" t="s">
        <v>196</v>
      </c>
    </row>
    <row r="4" spans="1:15" ht="14.25" thickTop="1">
      <c r="A4" s="123" t="s">
        <v>109</v>
      </c>
      <c r="B4" s="144">
        <v>1000</v>
      </c>
      <c r="C4" s="149" t="str">
        <f>IF(競技申込書!$P$2=$A$1,COUNTIF(競技申込書!$AE$15:$AE$94,A4),"")</f>
        <v/>
      </c>
      <c r="D4" s="133" t="str">
        <f>IF(ISERROR(B4*C4)=TRUE,"",B4*C4)</f>
        <v/>
      </c>
      <c r="E4" s="118"/>
      <c r="F4" s="123" t="s">
        <v>121</v>
      </c>
      <c r="G4" s="144">
        <v>1000</v>
      </c>
      <c r="H4" s="149" t="str">
        <f>IF(競技申込書!$P$2=$F$1,COUNTIF(競技申込書!$AE$15:$AE$94,F4),"")</f>
        <v/>
      </c>
      <c r="I4" s="133" t="str">
        <f t="shared" ref="I4:I15" si="0">IF(ISERROR(G4*H4)=TRUE,"",G4*H4)</f>
        <v/>
      </c>
      <c r="J4" s="118"/>
      <c r="K4" s="22" t="s">
        <v>129</v>
      </c>
      <c r="L4" s="128" t="s">
        <v>180</v>
      </c>
      <c r="M4" s="153">
        <v>4000</v>
      </c>
      <c r="N4" s="149" t="str">
        <f>IF(競技申込書!$P$2=$K$1,COUNTIF(競技申込書!$AE$15:$AE$94,"成年男子*"),"")</f>
        <v/>
      </c>
      <c r="O4" s="138" t="str">
        <f t="shared" ref="O4:O13" si="1">IF(ISERROR(M4*N4)=TRUE,"",M4*N4)</f>
        <v/>
      </c>
    </row>
    <row r="5" spans="1:15">
      <c r="A5" s="120" t="s">
        <v>110</v>
      </c>
      <c r="B5" s="145">
        <v>1000</v>
      </c>
      <c r="C5" s="150" t="str">
        <f>IF(競技申込書!$P$2=$A$1,COUNTIF(競技申込書!$AE$15:$AE$94,A5),"")</f>
        <v/>
      </c>
      <c r="D5" s="134" t="str">
        <f t="shared" ref="D5:D15" si="2">IF(ISERROR(B5*C5)=TRUE,"",B5*C5)</f>
        <v/>
      </c>
      <c r="E5" s="118"/>
      <c r="F5" s="120" t="s">
        <v>115</v>
      </c>
      <c r="G5" s="145">
        <v>1000</v>
      </c>
      <c r="H5" s="150" t="str">
        <f>IF(競技申込書!$P$2=$F$1,COUNTIF(競技申込書!$AE$15:$AE$94,F5),"")</f>
        <v/>
      </c>
      <c r="I5" s="134" t="str">
        <f t="shared" si="0"/>
        <v/>
      </c>
      <c r="J5" s="118"/>
      <c r="K5" s="22" t="s">
        <v>130</v>
      </c>
      <c r="L5" s="129" t="s">
        <v>185</v>
      </c>
      <c r="M5" s="154">
        <v>4000</v>
      </c>
      <c r="N5" s="150" t="str">
        <f>IF(競技申込書!$P$2=$K$1,COUNTIF(競技申込書!$AE$15:$AE$94,"壮年男子*"),"")</f>
        <v/>
      </c>
      <c r="O5" s="139" t="str">
        <f t="shared" si="1"/>
        <v/>
      </c>
    </row>
    <row r="6" spans="1:15">
      <c r="A6" s="120" t="s">
        <v>111</v>
      </c>
      <c r="B6" s="145">
        <v>1000</v>
      </c>
      <c r="C6" s="150" t="str">
        <f>IF(競技申込書!$P$2=$A$1,COUNTIF(競技申込書!$AE$15:$AE$94,A6),"")</f>
        <v/>
      </c>
      <c r="D6" s="134" t="str">
        <f t="shared" si="2"/>
        <v/>
      </c>
      <c r="E6" s="118"/>
      <c r="F6" s="120" t="s">
        <v>116</v>
      </c>
      <c r="G6" s="145">
        <v>1000</v>
      </c>
      <c r="H6" s="150" t="str">
        <f>IF(競技申込書!$P$2=$F$1,COUNTIF(競技申込書!$AE$15:$AE$94,F6),"")</f>
        <v/>
      </c>
      <c r="I6" s="134" t="str">
        <f t="shared" si="0"/>
        <v/>
      </c>
      <c r="J6" s="118"/>
      <c r="K6" s="22" t="s">
        <v>131</v>
      </c>
      <c r="L6" s="129" t="s">
        <v>181</v>
      </c>
      <c r="M6" s="154">
        <v>3000</v>
      </c>
      <c r="N6" s="150" t="str">
        <f>IF(競技申込書!$P$2=$K$1,COUNTIF(競技申込書!$AE$15:$AE$94,"高校男子*"),"")</f>
        <v/>
      </c>
      <c r="O6" s="139" t="str">
        <f t="shared" si="1"/>
        <v/>
      </c>
    </row>
    <row r="7" spans="1:15">
      <c r="A7" s="120" t="s">
        <v>115</v>
      </c>
      <c r="B7" s="145">
        <v>1000</v>
      </c>
      <c r="C7" s="150" t="str">
        <f>IF(競技申込書!$P$2=$A$1,COUNTIF(競技申込書!$AE$15:$AE$94,A7),"")</f>
        <v/>
      </c>
      <c r="D7" s="134" t="str">
        <f t="shared" si="2"/>
        <v/>
      </c>
      <c r="E7" s="118"/>
      <c r="F7" s="120" t="s">
        <v>123</v>
      </c>
      <c r="G7" s="145">
        <v>1000</v>
      </c>
      <c r="H7" s="150" t="str">
        <f>IF(競技申込書!$P$2=$F$1,COUNTIF(競技申込書!$AE$15:$AE$94,F7),"")</f>
        <v/>
      </c>
      <c r="I7" s="134" t="str">
        <f t="shared" si="0"/>
        <v/>
      </c>
      <c r="J7" s="118"/>
      <c r="K7" s="22" t="s">
        <v>132</v>
      </c>
      <c r="L7" s="129" t="s">
        <v>187</v>
      </c>
      <c r="M7" s="154">
        <v>2000</v>
      </c>
      <c r="N7" s="192" t="str">
        <f>IF(競技申込書!$P$2=$K$1,COUNTIF(競技申込書!$AE$15:$AE$94,"中学*男子*"),"")</f>
        <v/>
      </c>
      <c r="O7" s="139" t="str">
        <f t="shared" si="1"/>
        <v/>
      </c>
    </row>
    <row r="8" spans="1:15" ht="14.25" thickBot="1">
      <c r="A8" s="120" t="s">
        <v>116</v>
      </c>
      <c r="B8" s="145">
        <v>1000</v>
      </c>
      <c r="C8" s="150" t="str">
        <f>IF(競技申込書!$P$2=$A$1,COUNTIF(競技申込書!$AE$15:$AE$94,A8),"")</f>
        <v/>
      </c>
      <c r="D8" s="134" t="str">
        <f t="shared" si="2"/>
        <v/>
      </c>
      <c r="E8" s="118"/>
      <c r="F8" s="120" t="s">
        <v>124</v>
      </c>
      <c r="G8" s="145">
        <v>1000</v>
      </c>
      <c r="H8" s="150" t="str">
        <f>IF(競技申込書!$P$2=$F$1,COUNTIF(競技申込書!$AE$15:$AE$94,F8),"")</f>
        <v/>
      </c>
      <c r="I8" s="134" t="str">
        <f t="shared" si="0"/>
        <v/>
      </c>
      <c r="J8" s="118"/>
      <c r="K8" s="22" t="s">
        <v>133</v>
      </c>
      <c r="L8" s="130" t="s">
        <v>188</v>
      </c>
      <c r="M8" s="155">
        <v>2000</v>
      </c>
      <c r="N8" s="193" t="str">
        <f>IF(競技申込書!$P$2=$K$1,COUNTIF(競技申込書!$AE$15:$AE$94,"小学*男子*"),"")</f>
        <v/>
      </c>
      <c r="O8" s="140" t="str">
        <f t="shared" si="1"/>
        <v/>
      </c>
    </row>
    <row r="9" spans="1:15" ht="14.25" thickBot="1">
      <c r="A9" s="121" t="s">
        <v>119</v>
      </c>
      <c r="B9" s="146">
        <v>1000</v>
      </c>
      <c r="C9" s="151" t="str">
        <f>IF(競技申込書!$P$2=$A$1,COUNTIF(競技申込書!$AE$15:$AE$94,A9),"")</f>
        <v/>
      </c>
      <c r="D9" s="135" t="str">
        <f t="shared" si="2"/>
        <v/>
      </c>
      <c r="E9" s="118"/>
      <c r="F9" s="121" t="s">
        <v>127</v>
      </c>
      <c r="G9" s="146">
        <v>1000</v>
      </c>
      <c r="H9" s="151" t="str">
        <f>IF(競技申込書!$P$2=$F$1,COUNTIF(競技申込書!$AE$15:$AE$94,F9),"")</f>
        <v/>
      </c>
      <c r="I9" s="135" t="str">
        <f t="shared" si="0"/>
        <v/>
      </c>
      <c r="J9" s="118"/>
      <c r="K9" s="22" t="s">
        <v>134</v>
      </c>
      <c r="L9" s="128" t="s">
        <v>182</v>
      </c>
      <c r="M9" s="153">
        <v>4000</v>
      </c>
      <c r="N9" s="149" t="str">
        <f>IF(競技申込書!$P$2=$K$1,COUNTIF(競技申込書!$AE$15:$AE$94,"成年女子*"),"")</f>
        <v/>
      </c>
      <c r="O9" s="138" t="str">
        <f t="shared" si="1"/>
        <v/>
      </c>
    </row>
    <row r="10" spans="1:15">
      <c r="A10" s="123" t="s">
        <v>112</v>
      </c>
      <c r="B10" s="144">
        <v>1000</v>
      </c>
      <c r="C10" s="149" t="str">
        <f>IF(競技申込書!$P$2=$A$1,COUNTIF(競技申込書!$AE$15:$AE$94,A10),"")</f>
        <v/>
      </c>
      <c r="D10" s="133" t="str">
        <f t="shared" si="2"/>
        <v/>
      </c>
      <c r="E10" s="118"/>
      <c r="F10" s="123" t="s">
        <v>122</v>
      </c>
      <c r="G10" s="144">
        <v>1000</v>
      </c>
      <c r="H10" s="149" t="str">
        <f>IF(競技申込書!$P$2=$F$1,COUNTIF(競技申込書!$AE$15:$AE$94,F10),"")</f>
        <v/>
      </c>
      <c r="I10" s="133" t="str">
        <f t="shared" si="0"/>
        <v/>
      </c>
      <c r="J10" s="118"/>
      <c r="K10" s="22" t="s">
        <v>135</v>
      </c>
      <c r="L10" s="129" t="s">
        <v>186</v>
      </c>
      <c r="M10" s="154">
        <v>4000</v>
      </c>
      <c r="N10" s="150" t="str">
        <f>IF(競技申込書!$P$2=$K$1,COUNTIF(競技申込書!$AE$15:$AE$94,"壮年女子*"),"")</f>
        <v/>
      </c>
      <c r="O10" s="139" t="str">
        <f t="shared" si="1"/>
        <v/>
      </c>
    </row>
    <row r="11" spans="1:15">
      <c r="A11" s="120" t="s">
        <v>113</v>
      </c>
      <c r="B11" s="145">
        <v>1000</v>
      </c>
      <c r="C11" s="150" t="str">
        <f>IF(競技申込書!$P$2=$A$1,COUNTIF(競技申込書!$AE$15:$AE$94,A11),"")</f>
        <v/>
      </c>
      <c r="D11" s="134" t="str">
        <f t="shared" si="2"/>
        <v/>
      </c>
      <c r="E11" s="118"/>
      <c r="F11" s="120" t="s">
        <v>117</v>
      </c>
      <c r="G11" s="145">
        <v>1000</v>
      </c>
      <c r="H11" s="150" t="str">
        <f>IF(競技申込書!$P$2=$F$1,COUNTIF(競技申込書!$AE$15:$AE$94,F11),"")</f>
        <v/>
      </c>
      <c r="I11" s="134" t="str">
        <f t="shared" si="0"/>
        <v/>
      </c>
      <c r="J11" s="118"/>
      <c r="K11" s="22" t="s">
        <v>136</v>
      </c>
      <c r="L11" s="129" t="s">
        <v>183</v>
      </c>
      <c r="M11" s="154">
        <v>3000</v>
      </c>
      <c r="N11" s="150" t="str">
        <f>IF(競技申込書!$P$2=$K$1,COUNTIF(競技申込書!$AE$15:$AE$94,"高校女子*"),"")</f>
        <v/>
      </c>
      <c r="O11" s="139" t="str">
        <f t="shared" si="1"/>
        <v/>
      </c>
    </row>
    <row r="12" spans="1:15">
      <c r="A12" s="120" t="s">
        <v>114</v>
      </c>
      <c r="B12" s="145">
        <v>1000</v>
      </c>
      <c r="C12" s="150" t="str">
        <f>IF(競技申込書!$P$2=$A$1,COUNTIF(競技申込書!$AE$15:$AE$94,A12),"")</f>
        <v/>
      </c>
      <c r="D12" s="134" t="str">
        <f t="shared" si="2"/>
        <v/>
      </c>
      <c r="E12" s="118"/>
      <c r="F12" s="120" t="s">
        <v>118</v>
      </c>
      <c r="G12" s="145">
        <v>1000</v>
      </c>
      <c r="H12" s="150" t="str">
        <f>IF(競技申込書!$P$2=$F$1,COUNTIF(競技申込書!$AE$15:$AE$94,F12),"")</f>
        <v/>
      </c>
      <c r="I12" s="134" t="str">
        <f t="shared" si="0"/>
        <v/>
      </c>
      <c r="J12" s="118"/>
      <c r="K12" s="22" t="s">
        <v>137</v>
      </c>
      <c r="L12" s="129" t="s">
        <v>189</v>
      </c>
      <c r="M12" s="154">
        <v>2000</v>
      </c>
      <c r="N12" s="192" t="str">
        <f>IF(競技申込書!$P$2=$K$1,COUNTIF(競技申込書!$AE$15:$AE$94,"中学*女子*"),"")</f>
        <v/>
      </c>
      <c r="O12" s="139" t="str">
        <f t="shared" si="1"/>
        <v/>
      </c>
    </row>
    <row r="13" spans="1:15" ht="14.25" thickBot="1">
      <c r="A13" s="120" t="s">
        <v>117</v>
      </c>
      <c r="B13" s="145">
        <v>1000</v>
      </c>
      <c r="C13" s="150" t="str">
        <f>IF(競技申込書!$P$2=$A$1,COUNTIF(競技申込書!$AE$15:$AE$94,A13),"")</f>
        <v/>
      </c>
      <c r="D13" s="134" t="str">
        <f t="shared" si="2"/>
        <v/>
      </c>
      <c r="E13" s="118"/>
      <c r="F13" s="120" t="s">
        <v>125</v>
      </c>
      <c r="G13" s="145">
        <v>1000</v>
      </c>
      <c r="H13" s="150" t="str">
        <f>IF(競技申込書!$P$2=$F$1,COUNTIF(競技申込書!$AE$15:$AE$94,F13),"")</f>
        <v/>
      </c>
      <c r="I13" s="134" t="str">
        <f t="shared" si="0"/>
        <v/>
      </c>
      <c r="J13" s="118"/>
      <c r="K13" s="22" t="s">
        <v>138</v>
      </c>
      <c r="L13" s="131" t="s">
        <v>190</v>
      </c>
      <c r="M13" s="156">
        <v>2000</v>
      </c>
      <c r="N13" s="194" t="str">
        <f>IF(競技申込書!$P$2=$K$1,COUNTIF(競技申込書!$AE$15:$AE$94,"小学*女子*"),"")</f>
        <v/>
      </c>
      <c r="O13" s="141" t="str">
        <f t="shared" si="1"/>
        <v/>
      </c>
    </row>
    <row r="14" spans="1:15" ht="14.25" thickBot="1">
      <c r="A14" s="120" t="s">
        <v>118</v>
      </c>
      <c r="B14" s="145">
        <v>1000</v>
      </c>
      <c r="C14" s="150" t="str">
        <f>IF(競技申込書!$P$2=$A$1,COUNTIF(競技申込書!$AE$15:$AE$94,A14),"")</f>
        <v/>
      </c>
      <c r="D14" s="134" t="str">
        <f t="shared" si="2"/>
        <v/>
      </c>
      <c r="E14" s="118"/>
      <c r="F14" s="120" t="s">
        <v>126</v>
      </c>
      <c r="G14" s="145">
        <v>1000</v>
      </c>
      <c r="H14" s="150" t="str">
        <f>IF(競技申込書!$P$2=$F$1,COUNTIF(競技申込書!$AE$15:$AE$94,F14),"")</f>
        <v/>
      </c>
      <c r="I14" s="134" t="str">
        <f t="shared" si="0"/>
        <v/>
      </c>
      <c r="J14" s="118"/>
      <c r="K14" s="22" t="s">
        <v>139</v>
      </c>
      <c r="L14" s="285" t="s">
        <v>198</v>
      </c>
      <c r="M14" s="286"/>
      <c r="N14" s="190">
        <f>SUM(N4:N13)</f>
        <v>0</v>
      </c>
      <c r="O14" s="125">
        <f>SUM(O4:O13)</f>
        <v>0</v>
      </c>
    </row>
    <row r="15" spans="1:15" ht="14.25" thickBot="1">
      <c r="A15" s="122" t="s">
        <v>120</v>
      </c>
      <c r="B15" s="147">
        <v>1000</v>
      </c>
      <c r="C15" s="152" t="str">
        <f>IF(競技申込書!$P$2=$A$1,COUNTIF(競技申込書!$AE$15:$AE$94,A15),"")</f>
        <v/>
      </c>
      <c r="D15" s="136" t="str">
        <f t="shared" si="2"/>
        <v/>
      </c>
      <c r="E15" s="118"/>
      <c r="F15" s="120" t="s">
        <v>128</v>
      </c>
      <c r="G15" s="145">
        <v>1000</v>
      </c>
      <c r="H15" s="150" t="str">
        <f>IF(競技申込書!$P$2=$F$1,COUNTIF(競技申込書!$AE$15:$AE$94,F15),"")</f>
        <v/>
      </c>
      <c r="I15" s="134" t="str">
        <f t="shared" si="0"/>
        <v/>
      </c>
      <c r="J15" s="118"/>
      <c r="K15" s="22" t="s">
        <v>140</v>
      </c>
    </row>
    <row r="16" spans="1:15" ht="14.25" thickBot="1">
      <c r="A16" s="285" t="s">
        <v>198</v>
      </c>
      <c r="B16" s="286"/>
      <c r="C16" s="191">
        <f>SUM(C4:C15)</f>
        <v>0</v>
      </c>
      <c r="D16" s="137">
        <f>SUM(D4:D15)</f>
        <v>0</v>
      </c>
      <c r="E16" s="22"/>
      <c r="F16" s="285" t="s">
        <v>198</v>
      </c>
      <c r="G16" s="286"/>
      <c r="H16" s="191">
        <f>SUM(H4:H15)</f>
        <v>0</v>
      </c>
      <c r="I16" s="137">
        <f>SUM(I4:I15)</f>
        <v>0</v>
      </c>
      <c r="J16" s="118"/>
      <c r="K16" s="22" t="s">
        <v>184</v>
      </c>
    </row>
    <row r="17" spans="1:11">
      <c r="A17" s="33"/>
      <c r="B17" s="33"/>
      <c r="C17" s="33"/>
      <c r="D17" s="33"/>
      <c r="E17" s="33"/>
      <c r="J17" s="22"/>
      <c r="K17" s="22" t="s">
        <v>141</v>
      </c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142</v>
      </c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143</v>
      </c>
    </row>
    <row r="20" spans="1:11">
      <c r="A20" s="287" t="s">
        <v>206</v>
      </c>
      <c r="B20" s="287"/>
      <c r="C20" s="287"/>
      <c r="D20" s="287"/>
      <c r="E20" s="22"/>
      <c r="F20" s="287" t="s">
        <v>226</v>
      </c>
      <c r="G20" s="287"/>
      <c r="H20" s="287"/>
      <c r="I20" s="287"/>
      <c r="J20" s="22"/>
      <c r="K20" s="22" t="s">
        <v>144</v>
      </c>
    </row>
    <row r="21" spans="1:11" ht="14.25" thickBot="1">
      <c r="A21" s="33"/>
      <c r="B21" s="33"/>
      <c r="C21" s="33"/>
      <c r="D21" s="119"/>
      <c r="E21" s="22"/>
      <c r="F21" s="33"/>
      <c r="G21" s="33"/>
      <c r="H21" s="33"/>
      <c r="I21" s="119"/>
      <c r="J21" s="22"/>
      <c r="K21" s="22" t="s">
        <v>145</v>
      </c>
    </row>
    <row r="22" spans="1:11" ht="14.25" thickBot="1">
      <c r="A22" s="127" t="s">
        <v>57</v>
      </c>
      <c r="B22" s="143" t="s">
        <v>191</v>
      </c>
      <c r="C22" s="148" t="s">
        <v>194</v>
      </c>
      <c r="D22" s="124" t="s">
        <v>196</v>
      </c>
      <c r="E22" s="22"/>
      <c r="F22" s="127" t="s">
        <v>57</v>
      </c>
      <c r="G22" s="143" t="s">
        <v>191</v>
      </c>
      <c r="H22" s="148" t="s">
        <v>194</v>
      </c>
      <c r="I22" s="124" t="s">
        <v>196</v>
      </c>
      <c r="J22" s="22"/>
      <c r="K22" s="22" t="s">
        <v>146</v>
      </c>
    </row>
    <row r="23" spans="1:11" ht="14.25" thickTop="1">
      <c r="A23" s="123" t="s">
        <v>207</v>
      </c>
      <c r="B23" s="144">
        <v>1000</v>
      </c>
      <c r="C23" s="149" t="str">
        <f>IF(競技申込書!$P$2=$A$20,COUNTIF(競技申込書!$AE$15:$AE$94,A23),"")</f>
        <v/>
      </c>
      <c r="D23" s="133" t="str">
        <f t="shared" ref="D23:D32" si="3">IF(ISERROR(B23*C23)=TRUE,"",B23*C23)</f>
        <v/>
      </c>
      <c r="E23" s="22"/>
      <c r="F23" s="120" t="s">
        <v>115</v>
      </c>
      <c r="G23" s="145">
        <v>1000</v>
      </c>
      <c r="H23" s="150">
        <f>IF(競技申込書!$P$2=$F$20,COUNTIF(競技申込書!$AE$15:$AE$94,F23),"")</f>
        <v>0</v>
      </c>
      <c r="I23" s="134">
        <f>IF(ISERROR(G23*H23)=TRUE,"",G23*H23)</f>
        <v>0</v>
      </c>
      <c r="J23" s="22"/>
      <c r="K23" s="22" t="s">
        <v>147</v>
      </c>
    </row>
    <row r="24" spans="1:11">
      <c r="A24" s="120" t="s">
        <v>208</v>
      </c>
      <c r="B24" s="145">
        <v>1000</v>
      </c>
      <c r="C24" s="150" t="str">
        <f>IF(競技申込書!$P$2=$A$20,COUNTIF(競技申込書!$AE$15:$AE$94,A24),"")</f>
        <v/>
      </c>
      <c r="D24" s="134" t="str">
        <f t="shared" si="3"/>
        <v/>
      </c>
      <c r="E24" s="22"/>
      <c r="F24" s="120" t="s">
        <v>116</v>
      </c>
      <c r="G24" s="145">
        <v>1000</v>
      </c>
      <c r="H24" s="150">
        <f>IF(競技申込書!$P$2=$F$20,COUNTIF(競技申込書!$AE$15:$AE$94,F24),"")</f>
        <v>0</v>
      </c>
      <c r="I24" s="134">
        <f>IF(ISERROR(G24*H24)=TRUE,"",G24*H24)</f>
        <v>0</v>
      </c>
      <c r="J24" s="22"/>
      <c r="K24" s="22" t="s">
        <v>148</v>
      </c>
    </row>
    <row r="25" spans="1:11">
      <c r="A25" s="120" t="s">
        <v>209</v>
      </c>
      <c r="B25" s="145">
        <v>1000</v>
      </c>
      <c r="C25" s="150" t="str">
        <f>IF(競技申込書!$P$2=$A$20,COUNTIF(競技申込書!$AE$15:$AE$94,A25),"")</f>
        <v/>
      </c>
      <c r="D25" s="134" t="str">
        <f t="shared" si="3"/>
        <v/>
      </c>
      <c r="E25" s="22"/>
      <c r="F25" s="120" t="s">
        <v>227</v>
      </c>
      <c r="G25" s="145">
        <v>1000</v>
      </c>
      <c r="H25" s="150">
        <f>IF(競技申込書!$P$2=$F$20,COUNTIF(競技申込書!$AE$15:$AE$94,F25),"")</f>
        <v>0</v>
      </c>
      <c r="I25" s="134">
        <f>IF(ISERROR(G25*H25)=TRUE,"",G25*H25)</f>
        <v>0</v>
      </c>
      <c r="J25" s="22"/>
      <c r="K25" s="22" t="s">
        <v>149</v>
      </c>
    </row>
    <row r="26" spans="1:11" ht="14.25" thickBot="1">
      <c r="A26" s="173" t="s">
        <v>216</v>
      </c>
      <c r="B26" s="145">
        <v>1000</v>
      </c>
      <c r="C26" s="150" t="str">
        <f>IF(競技申込書!$P$2=$A$20,COUNTIF(競技申込書!$AE$15:$AE$94,A26),"")</f>
        <v/>
      </c>
      <c r="D26" s="134" t="str">
        <f t="shared" si="3"/>
        <v/>
      </c>
      <c r="E26" s="22"/>
      <c r="F26" s="120" t="s">
        <v>228</v>
      </c>
      <c r="G26" s="145">
        <v>1000</v>
      </c>
      <c r="H26" s="150">
        <f>IF(競技申込書!$P$2=$F$20,COUNTIF(競技申込書!$AE$15:$AE$94,F26),"")</f>
        <v>0</v>
      </c>
      <c r="I26" s="134">
        <f>IF(ISERROR(G26*H26)=TRUE,"",G26*H26)</f>
        <v>0</v>
      </c>
      <c r="J26" s="22"/>
      <c r="K26" s="22" t="s">
        <v>150</v>
      </c>
    </row>
    <row r="27" spans="1:11" ht="14.25" thickBot="1">
      <c r="A27" s="121" t="s">
        <v>210</v>
      </c>
      <c r="B27" s="146">
        <v>1000</v>
      </c>
      <c r="C27" s="151" t="str">
        <f>IF(競技申込書!$P$2=$A$20,COUNTIF(競技申込書!$AE$15:$AE$94,A27),"")</f>
        <v/>
      </c>
      <c r="D27" s="135" t="str">
        <f t="shared" si="3"/>
        <v/>
      </c>
      <c r="E27" s="22"/>
      <c r="F27" s="285" t="s">
        <v>198</v>
      </c>
      <c r="G27" s="286"/>
      <c r="H27" s="191">
        <f>SUM(H23:H26)</f>
        <v>0</v>
      </c>
      <c r="I27" s="137">
        <f>SUM(I23:I26)</f>
        <v>0</v>
      </c>
      <c r="J27" s="22"/>
      <c r="K27" s="22" t="s">
        <v>151</v>
      </c>
    </row>
    <row r="28" spans="1:11">
      <c r="A28" s="123" t="s">
        <v>212</v>
      </c>
      <c r="B28" s="144">
        <v>1000</v>
      </c>
      <c r="C28" s="149" t="str">
        <f>IF(競技申込書!$P$2=$A$20,COUNTIF(競技申込書!$AE$15:$AE$94,A28),"")</f>
        <v/>
      </c>
      <c r="D28" s="133" t="str">
        <f t="shared" si="3"/>
        <v/>
      </c>
      <c r="E28" s="22"/>
      <c r="F28" s="22"/>
      <c r="G28" s="22"/>
      <c r="H28" s="22"/>
      <c r="I28" s="22"/>
      <c r="J28" s="22"/>
      <c r="K28" s="22" t="s">
        <v>152</v>
      </c>
    </row>
    <row r="29" spans="1:11">
      <c r="A29" s="120" t="s">
        <v>213</v>
      </c>
      <c r="B29" s="145">
        <v>1000</v>
      </c>
      <c r="C29" s="150" t="str">
        <f>IF(競技申込書!$P$2=$A$20,COUNTIF(競技申込書!$AE$15:$AE$94,A29),"")</f>
        <v/>
      </c>
      <c r="D29" s="134" t="str">
        <f t="shared" si="3"/>
        <v/>
      </c>
      <c r="E29" s="22"/>
      <c r="F29" s="22"/>
      <c r="G29" s="22"/>
      <c r="H29" s="22"/>
      <c r="I29" s="22"/>
      <c r="J29" s="22"/>
      <c r="K29" s="22" t="s">
        <v>153</v>
      </c>
    </row>
    <row r="30" spans="1:11">
      <c r="A30" s="120" t="s">
        <v>214</v>
      </c>
      <c r="B30" s="145">
        <v>1000</v>
      </c>
      <c r="C30" s="150" t="str">
        <f>IF(競技申込書!$P$2=$A$20,COUNTIF(競技申込書!$AE$15:$AE$94,A30),"")</f>
        <v/>
      </c>
      <c r="D30" s="134" t="str">
        <f t="shared" si="3"/>
        <v/>
      </c>
      <c r="E30" s="22"/>
      <c r="F30" s="22"/>
      <c r="G30" s="22"/>
      <c r="H30" s="22"/>
      <c r="I30" s="22"/>
      <c r="J30" s="22"/>
      <c r="K30" s="22" t="s">
        <v>156</v>
      </c>
    </row>
    <row r="31" spans="1:11">
      <c r="A31" s="173" t="s">
        <v>215</v>
      </c>
      <c r="B31" s="145">
        <v>1000</v>
      </c>
      <c r="C31" s="150" t="str">
        <f>IF(競技申込書!$P$2=$A$20,COUNTIF(競技申込書!$AE$15:$AE$94,A31),"")</f>
        <v/>
      </c>
      <c r="D31" s="134" t="str">
        <f t="shared" si="3"/>
        <v/>
      </c>
      <c r="E31" s="132"/>
      <c r="F31" s="22"/>
      <c r="G31" s="22"/>
      <c r="H31" s="22"/>
      <c r="I31" s="22"/>
      <c r="J31" s="22"/>
      <c r="K31" s="22" t="s">
        <v>154</v>
      </c>
    </row>
    <row r="32" spans="1:11" ht="14.25" thickBot="1">
      <c r="A32" s="120" t="s">
        <v>211</v>
      </c>
      <c r="B32" s="145">
        <v>1000</v>
      </c>
      <c r="C32" s="150" t="str">
        <f>IF(競技申込書!$P$2=$A$20,COUNTIF(競技申込書!$AE$15:$AE$94,A32),"")</f>
        <v/>
      </c>
      <c r="D32" s="134" t="str">
        <f t="shared" si="3"/>
        <v/>
      </c>
      <c r="E32" s="132"/>
      <c r="F32" s="22"/>
      <c r="G32" s="22"/>
      <c r="H32" s="22"/>
      <c r="I32" s="22"/>
      <c r="J32" s="22"/>
      <c r="K32" s="22" t="s">
        <v>155</v>
      </c>
    </row>
    <row r="33" spans="1:11" ht="14.25" thickBot="1">
      <c r="A33" s="285" t="s">
        <v>198</v>
      </c>
      <c r="B33" s="286"/>
      <c r="C33" s="191">
        <f>SUM(C23:C32)</f>
        <v>0</v>
      </c>
      <c r="D33" s="137">
        <f>SUM(D23:D32)</f>
        <v>0</v>
      </c>
      <c r="E33" s="132"/>
      <c r="F33" s="22"/>
      <c r="G33" s="22"/>
      <c r="H33" s="22"/>
      <c r="I33" s="22"/>
      <c r="J33" s="22"/>
      <c r="K33" s="22" t="s">
        <v>157</v>
      </c>
    </row>
    <row r="34" spans="1:11">
      <c r="A34" s="22"/>
      <c r="B34" s="22"/>
      <c r="C34" s="132"/>
      <c r="D34" s="132"/>
      <c r="E34" s="132"/>
      <c r="F34" s="22"/>
      <c r="G34" s="22"/>
      <c r="H34" s="22"/>
      <c r="I34" s="22"/>
      <c r="J34" s="22"/>
      <c r="K34" s="22" t="s">
        <v>158</v>
      </c>
    </row>
    <row r="35" spans="1:11">
      <c r="A35" s="22"/>
      <c r="B35" s="22"/>
      <c r="C35" s="132"/>
      <c r="D35" s="132"/>
      <c r="E35" s="132"/>
      <c r="F35" s="22"/>
      <c r="G35" s="22"/>
      <c r="H35" s="22"/>
      <c r="I35" s="22"/>
      <c r="J35" s="22"/>
      <c r="K35" s="22" t="s">
        <v>159</v>
      </c>
    </row>
    <row r="36" spans="1:11">
      <c r="A36" s="22"/>
      <c r="B36" s="22"/>
      <c r="C36" s="132"/>
      <c r="D36" s="132"/>
      <c r="E36" s="132"/>
      <c r="F36" s="22"/>
      <c r="G36" s="22"/>
      <c r="H36" s="22"/>
      <c r="I36" s="22"/>
      <c r="J36" s="22"/>
      <c r="K36" s="22" t="s">
        <v>160</v>
      </c>
    </row>
    <row r="37" spans="1:11">
      <c r="A37" s="22"/>
      <c r="B37" s="22"/>
      <c r="C37" s="132"/>
      <c r="D37" s="132"/>
      <c r="E37" s="132"/>
      <c r="F37" s="22"/>
      <c r="G37" s="22"/>
      <c r="H37" s="22"/>
      <c r="I37" s="22"/>
      <c r="J37" s="22"/>
      <c r="K37" s="22" t="s">
        <v>161</v>
      </c>
    </row>
    <row r="38" spans="1:11">
      <c r="A38" s="22"/>
      <c r="B38" s="22"/>
      <c r="C38" s="132"/>
      <c r="D38" s="132"/>
      <c r="E38" s="132"/>
      <c r="F38" s="22"/>
      <c r="G38" s="22"/>
      <c r="H38" s="22"/>
      <c r="I38" s="22"/>
      <c r="J38" s="22"/>
      <c r="K38" s="22" t="s">
        <v>162</v>
      </c>
    </row>
    <row r="39" spans="1:11">
      <c r="A39" s="22"/>
      <c r="B39" s="22"/>
      <c r="C39" s="132"/>
      <c r="D39" s="132"/>
      <c r="E39" s="132"/>
      <c r="F39" s="22"/>
      <c r="G39" s="22"/>
      <c r="H39" s="22"/>
      <c r="I39" s="22"/>
      <c r="J39" s="22"/>
      <c r="K39" s="22" t="s">
        <v>163</v>
      </c>
    </row>
    <row r="40" spans="1:11">
      <c r="A40" s="22"/>
      <c r="B40" s="22"/>
      <c r="C40" s="132"/>
      <c r="D40" s="132"/>
      <c r="E40" s="132"/>
      <c r="F40" s="22"/>
      <c r="G40" s="22"/>
      <c r="H40" s="22"/>
      <c r="I40" s="22"/>
      <c r="J40" s="22"/>
      <c r="K40" s="22" t="s">
        <v>164</v>
      </c>
    </row>
    <row r="41" spans="1:11">
      <c r="A41" s="22"/>
      <c r="B41" s="22"/>
      <c r="C41" s="132"/>
      <c r="D41" s="132"/>
      <c r="E41" s="132"/>
      <c r="F41" s="22"/>
      <c r="G41" s="22"/>
      <c r="H41" s="22"/>
      <c r="I41" s="22"/>
      <c r="J41" s="22"/>
      <c r="K41" s="22" t="s">
        <v>165</v>
      </c>
    </row>
    <row r="42" spans="1:11">
      <c r="A42" s="22"/>
      <c r="B42" s="22"/>
      <c r="C42" s="132"/>
      <c r="D42" s="132"/>
      <c r="E42" s="132"/>
      <c r="F42" s="22"/>
      <c r="G42" s="22"/>
      <c r="H42" s="22"/>
      <c r="I42" s="22"/>
      <c r="J42" s="22"/>
      <c r="K42" s="22" t="s">
        <v>166</v>
      </c>
    </row>
    <row r="43" spans="1:11">
      <c r="A43" s="22"/>
      <c r="B43" s="22"/>
      <c r="C43" s="132"/>
      <c r="D43" s="132"/>
      <c r="E43" s="132"/>
      <c r="F43" s="22"/>
      <c r="G43" s="22"/>
      <c r="H43" s="22"/>
      <c r="I43" s="22"/>
      <c r="J43" s="22"/>
      <c r="K43" s="22" t="s">
        <v>167</v>
      </c>
    </row>
    <row r="44" spans="1:11">
      <c r="A44" s="22"/>
      <c r="B44" s="22"/>
      <c r="C44" s="132"/>
      <c r="D44" s="132"/>
      <c r="E44" s="132"/>
      <c r="F44" s="22"/>
      <c r="G44" s="22"/>
      <c r="H44" s="22"/>
      <c r="I44" s="22"/>
      <c r="J44" s="22"/>
      <c r="K44" s="22" t="s">
        <v>168</v>
      </c>
    </row>
    <row r="45" spans="1:11">
      <c r="A45" s="22"/>
      <c r="B45" s="22"/>
      <c r="C45" s="132"/>
      <c r="D45" s="132"/>
      <c r="E45" s="132"/>
      <c r="F45" s="22"/>
      <c r="G45" s="22"/>
      <c r="H45" s="22"/>
      <c r="I45" s="22"/>
      <c r="J45" s="22"/>
      <c r="K45" s="22" t="s">
        <v>169</v>
      </c>
    </row>
    <row r="46" spans="1:11">
      <c r="A46" s="22"/>
      <c r="B46" s="22"/>
      <c r="C46" s="132"/>
      <c r="D46" s="132"/>
      <c r="E46" s="132"/>
      <c r="F46" s="22"/>
      <c r="G46" s="22"/>
      <c r="H46" s="22"/>
      <c r="I46" s="22"/>
      <c r="J46" s="22"/>
      <c r="K46" s="22" t="s">
        <v>170</v>
      </c>
    </row>
    <row r="47" spans="1:11">
      <c r="A47" s="22"/>
      <c r="B47" s="22"/>
      <c r="C47" s="132"/>
      <c r="D47" s="132"/>
      <c r="E47" s="132"/>
      <c r="F47" s="22"/>
      <c r="G47" s="22"/>
      <c r="H47" s="22"/>
      <c r="I47" s="22"/>
      <c r="J47" s="22"/>
      <c r="K47" s="22" t="s">
        <v>171</v>
      </c>
    </row>
    <row r="48" spans="1:11">
      <c r="A48" s="22"/>
      <c r="B48" s="22"/>
      <c r="C48" s="132"/>
      <c r="D48" s="132"/>
      <c r="E48" s="132"/>
      <c r="J48" s="22"/>
      <c r="K48" s="22" t="s">
        <v>172</v>
      </c>
    </row>
    <row r="49" spans="1:11">
      <c r="A49" s="22"/>
      <c r="B49" s="22"/>
      <c r="C49" s="132"/>
      <c r="D49" s="132"/>
      <c r="E49" s="132"/>
      <c r="J49" s="22"/>
      <c r="K49" s="22" t="s">
        <v>173</v>
      </c>
    </row>
    <row r="50" spans="1:11">
      <c r="A50" s="22"/>
      <c r="B50" s="22"/>
      <c r="C50" s="132"/>
      <c r="D50" s="132"/>
      <c r="E50" s="132"/>
      <c r="J50" s="22"/>
      <c r="K50" s="22" t="s">
        <v>174</v>
      </c>
    </row>
    <row r="51" spans="1:11">
      <c r="A51" s="22"/>
      <c r="B51" s="22"/>
      <c r="C51" s="132"/>
      <c r="D51" s="132"/>
      <c r="E51" s="132"/>
      <c r="J51" s="22"/>
      <c r="K51" s="22" t="s">
        <v>175</v>
      </c>
    </row>
    <row r="52" spans="1:11">
      <c r="A52" s="22"/>
      <c r="B52" s="22"/>
      <c r="C52" s="132"/>
      <c r="D52" s="132"/>
      <c r="E52" s="132"/>
      <c r="J52" s="22"/>
      <c r="K52" s="22" t="s">
        <v>176</v>
      </c>
    </row>
    <row r="53" spans="1:11">
      <c r="A53" s="22"/>
      <c r="B53" s="22"/>
      <c r="C53" s="132"/>
      <c r="D53" s="132"/>
      <c r="E53" s="132"/>
      <c r="J53" s="22"/>
      <c r="K53" s="22" t="s">
        <v>177</v>
      </c>
    </row>
    <row r="54" spans="1:11">
      <c r="A54" s="22"/>
      <c r="B54" s="22"/>
      <c r="C54" s="132"/>
      <c r="D54" s="132"/>
      <c r="E54" s="132"/>
      <c r="J54" s="22"/>
      <c r="K54" s="22" t="s">
        <v>178</v>
      </c>
    </row>
    <row r="55" spans="1:11">
      <c r="A55" s="22"/>
      <c r="B55" s="22"/>
      <c r="C55" s="132"/>
      <c r="D55" s="132"/>
      <c r="E55" s="132"/>
      <c r="J55" s="22"/>
      <c r="K55" s="22" t="s">
        <v>179</v>
      </c>
    </row>
  </sheetData>
  <mergeCells count="10">
    <mergeCell ref="A33:B33"/>
    <mergeCell ref="A1:D1"/>
    <mergeCell ref="F1:I1"/>
    <mergeCell ref="F20:I20"/>
    <mergeCell ref="F27:G27"/>
    <mergeCell ref="K1:O1"/>
    <mergeCell ref="A16:B16"/>
    <mergeCell ref="F16:G16"/>
    <mergeCell ref="L14:M14"/>
    <mergeCell ref="A20:D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市民スキー選手権大会</vt:lpstr>
      <vt:lpstr>十日町カップクロスカントリースキー大会</vt:lpstr>
      <vt:lpstr>十日町カップローラースキー大会</vt:lpstr>
      <vt:lpstr>大会名</vt:lpstr>
      <vt:lpstr>中越学童参加料</vt:lpstr>
      <vt:lpstr>中越学童親善クロスカントリースキー大会</vt:lpstr>
      <vt:lpstr>中越地区ジュニアクロスカントリースキー大会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FJ-USER</cp:lastModifiedBy>
  <cp:lastPrinted>2020-01-24T21:09:47Z</cp:lastPrinted>
  <dcterms:created xsi:type="dcterms:W3CDTF">1997-01-08T22:48:59Z</dcterms:created>
  <dcterms:modified xsi:type="dcterms:W3CDTF">2020-01-24T21:10:31Z</dcterms:modified>
</cp:coreProperties>
</file>